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760" documentId="120_S{2AC9BD13-BADA-5192-A53E-5A8FF88502F6}" xr6:coauthVersionLast="47" xr6:coauthVersionMax="47" xr10:uidLastSave="{CB19C28F-60CD-4A3B-90C8-9B01B65F81FF}"/>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5" l="1"/>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7" i="5"/>
  <c r="L8" i="5"/>
  <c r="L9" i="5"/>
  <c r="L10" i="5"/>
  <c r="L11" i="5"/>
  <c r="L12" i="5"/>
  <c r="L13" i="5"/>
  <c r="L14" i="5"/>
  <c r="L15" i="5"/>
  <c r="L16" i="5"/>
  <c r="J7" i="5"/>
  <c r="J8" i="5"/>
  <c r="J9" i="5"/>
  <c r="J10" i="5"/>
  <c r="J11" i="5"/>
  <c r="J12" i="5"/>
  <c r="J13" i="5"/>
  <c r="J14" i="5"/>
  <c r="J15" i="5"/>
  <c r="J16" i="5"/>
  <c r="I7" i="5"/>
  <c r="I8" i="5"/>
  <c r="I9" i="5"/>
  <c r="I10" i="5"/>
  <c r="I11" i="5"/>
  <c r="I12" i="5"/>
  <c r="I13" i="5"/>
  <c r="I14" i="5"/>
  <c r="I15" i="5"/>
  <c r="I16" i="5"/>
  <c r="G7" i="5"/>
  <c r="G8" i="5"/>
  <c r="G9" i="5"/>
  <c r="G10" i="5"/>
  <c r="G11" i="5"/>
  <c r="G12" i="5"/>
  <c r="G13" i="5"/>
  <c r="G14" i="5"/>
  <c r="G15" i="5"/>
  <c r="G16" i="5"/>
  <c r="B7" i="5"/>
  <c r="B8" i="5"/>
  <c r="B9" i="5"/>
  <c r="B10" i="5"/>
  <c r="B11" i="5"/>
  <c r="B12" i="5"/>
  <c r="B13" i="5"/>
  <c r="B14" i="5"/>
  <c r="B15" i="5"/>
  <c r="B16"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alcChain>
</file>

<file path=xl/sharedStrings.xml><?xml version="1.0" encoding="utf-8"?>
<sst xmlns="http://schemas.openxmlformats.org/spreadsheetml/2006/main" count="181602" uniqueCount="39214">
  <si>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</si>
  <si>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</si>
  <si>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</si>
  <si>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</si>
  <si>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</si>
  <si>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</si>
  <si>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</si>
  <si>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</si>
  <si>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</si>
  <si>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</si>
  <si>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</si>
  <si>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</si>
  <si>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</si>
  <si>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</si>
  <si>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</si>
  <si>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</si>
  <si>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</si>
  <si>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</si>
  <si>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</si>
  <si>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</si>
  <si>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</si>
  <si>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</si>
  <si>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</si>
  <si>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</si>
  <si>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</si>
  <si>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</si>
  <si>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</si>
  <si>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</si>
  <si>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</si>
  <si>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</si>
  <si>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</si>
  <si>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</si>
  <si>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</si>
  <si>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</si>
  <si>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</si>
  <si>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</si>
  <si>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</si>
  <si>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</si>
  <si>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</si>
  <si>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</si>
  <si>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</si>
  <si>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</si>
  <si>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</si>
  <si>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</si>
  <si>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</si>
  <si>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</si>
  <si>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</si>
  <si>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</si>
  <si>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</si>
  <si>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</si>
  <si>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</si>
  <si>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</si>
  <si>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</si>
  <si>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</si>
  <si>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</si>
  <si>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</si>
  <si>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</si>
  <si>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</si>
  <si>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</si>
  <si>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</si>
  <si>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</si>
  <si>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</si>
  <si>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</si>
  <si>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</si>
  <si>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</si>
  <si>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</si>
  <si>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</si>
  <si>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</si>
  <si>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</si>
  <si>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</si>
  <si>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</si>
  <si>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</si>
  <si>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</si>
  <si>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</si>
  <si>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</si>
  <si>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</si>
  <si>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</si>
  <si>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</si>
  <si>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</si>
  <si>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</si>
  <si>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</si>
  <si>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</si>
  <si>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</si>
  <si>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</si>
  <si>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</si>
  <si>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</si>
  <si>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</si>
  <si>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</si>
  <si>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</si>
  <si>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</si>
  <si>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</si>
  <si>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</si>
  <si>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</si>
  <si>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</si>
  <si>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</si>
  <si>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</si>
  <si>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</si>
  <si>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</si>
  <si>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</si>
  <si>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</si>
  <si>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</si>
  <si>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</si>
  <si>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</si>
  <si>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</si>
  <si>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</si>
  <si>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</si>
  <si>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</si>
  <si>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</si>
  <si>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</si>
  <si>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</si>
  <si>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</si>
  <si>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</si>
  <si>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</si>
  <si>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</si>
  <si>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</si>
  <si>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</si>
  <si>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</si>
  <si>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</si>
  <si>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</si>
  <si>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</si>
  <si>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</si>
  <si>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</si>
  <si>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</si>
  <si>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</si>
  <si>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</si>
  <si>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</si>
  <si>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</si>
  <si>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</si>
  <si>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</si>
  <si>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</si>
  <si>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</si>
  <si>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</si>
  <si>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</si>
  <si>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</si>
  <si>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</si>
  <si>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</si>
  <si>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</si>
  <si>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</si>
  <si>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</si>
  <si>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</si>
  <si>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</si>
  <si>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</si>
  <si>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</si>
  <si>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</si>
  <si>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</si>
  <si>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</si>
  <si>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</si>
  <si>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</si>
  <si>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</si>
  <si>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</si>
  <si>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</si>
  <si>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</si>
  <si>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</si>
  <si>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</si>
  <si>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</si>
  <si>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</si>
  <si>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</si>
  <si>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</si>
  <si>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</si>
  <si>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</si>
  <si>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</si>
  <si>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</si>
  <si>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</si>
  <si>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</si>
  <si>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</si>
  <si>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</si>
  <si>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</si>
  <si>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</si>
  <si>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</si>
  <si>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</si>
  <si>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</si>
  <si>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</si>
  <si>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</si>
  <si>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</si>
  <si>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</si>
  <si>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</si>
  <si>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</si>
  <si>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</si>
  <si>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</si>
  <si>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</si>
  <si>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</si>
  <si>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</si>
  <si>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</si>
  <si>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</si>
  <si>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</si>
  <si>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</si>
  <si>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</si>
  <si>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</si>
  <si>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</si>
  <si>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</si>
  <si>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</si>
  <si>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</si>
  <si>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</si>
  <si>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</si>
  <si>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</si>
  <si>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</si>
  <si>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</si>
  <si>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</si>
  <si>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</si>
  <si>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</si>
  <si>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</si>
  <si>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</si>
  <si>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</si>
  <si>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</si>
  <si>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</si>
  <si>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</si>
  <si>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</si>
  <si>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</si>
  <si>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</si>
  <si>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</si>
  <si>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</si>
  <si>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</si>
  <si>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</si>
  <si>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</si>
  <si>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</si>
  <si>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</si>
  <si>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</si>
  <si>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</si>
  <si>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</si>
  <si>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</si>
  <si>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</si>
  <si>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</si>
  <si>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</si>
  <si>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</si>
  <si>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</si>
  <si>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</si>
  <si>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</si>
  <si>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</si>
  <si>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</si>
  <si>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</si>
  <si>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</si>
  <si>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</si>
  <si>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</si>
  <si>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</si>
  <si>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</si>
  <si>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</si>
  <si>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</si>
  <si>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</si>
  <si>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</si>
  <si>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</si>
  <si>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</si>
  <si>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</si>
  <si>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</si>
  <si>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</si>
  <si>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</si>
  <si>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</si>
  <si>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</si>
  <si>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</si>
  <si>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</si>
  <si>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</si>
  <si>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</si>
  <si>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</si>
  <si>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</si>
  <si>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</si>
  <si>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</si>
  <si>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</si>
  <si>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</si>
  <si>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</si>
  <si>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</si>
  <si>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</si>
  <si>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</si>
  <si>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</si>
  <si>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</si>
  <si>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</si>
  <si>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</si>
  <si>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</si>
  <si>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</si>
  <si>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</si>
  <si>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</si>
  <si>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</si>
  <si>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</si>
  <si>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</si>
  <si>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</si>
  <si>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</si>
  <si>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</si>
  <si>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</si>
  <si>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</si>
  <si>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</si>
  <si>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</si>
  <si>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</si>
  <si>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</si>
  <si>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</si>
  <si>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</si>
  <si>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</si>
  <si>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</si>
  <si>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</si>
  <si>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</si>
  <si>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</si>
  <si>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</si>
  <si>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</si>
  <si>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</si>
  <si>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</si>
  <si>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</si>
  <si>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</si>
  <si>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</si>
  <si>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</si>
  <si>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</si>
  <si>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</si>
  <si>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</si>
  <si>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</si>
  <si>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</si>
  <si>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</si>
  <si>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</si>
  <si>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</si>
  <si>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</si>
  <si>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</si>
  <si>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</si>
  <si>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</si>
  <si>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</si>
  <si>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</si>
  <si>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</si>
  <si>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</si>
  <si>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</si>
  <si>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</si>
  <si>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</si>
  <si>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</si>
  <si>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</si>
  <si>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</si>
  <si>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</si>
  <si>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</si>
  <si>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</si>
  <si>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</si>
  <si>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</si>
  <si>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</si>
  <si>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</si>
  <si>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</si>
  <si>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</si>
  <si>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</si>
  <si>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</si>
  <si>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</si>
  <si>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</si>
  <si>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</si>
  <si>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</si>
  <si>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</si>
  <si>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</si>
  <si>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</si>
  <si>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</si>
  <si>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</si>
  <si>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</si>
  <si>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</si>
  <si>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</si>
  <si>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</si>
  <si>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</si>
  <si>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</si>
  <si>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</si>
  <si>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</si>
  <si>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</si>
  <si>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</si>
  <si>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</si>
  <si>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</si>
  <si>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</si>
  <si>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</si>
  <si>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</si>
  <si>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</si>
  <si>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</si>
  <si>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</si>
  <si>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</si>
  <si>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</si>
  <si>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</si>
  <si>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</si>
  <si>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</si>
  <si>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</si>
  <si>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</si>
  <si>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</si>
  <si>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</si>
  <si>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</si>
  <si>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</si>
  <si>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</si>
  <si>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</si>
  <si>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</si>
  <si>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</si>
  <si>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</si>
  <si>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</si>
  <si>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</si>
  <si>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</si>
  <si>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</si>
  <si>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</si>
  <si>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</si>
  <si>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</si>
  <si>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</si>
  <si>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</si>
  <si>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</si>
  <si>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</si>
  <si>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</si>
  <si>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</si>
  <si>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</si>
  <si>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</si>
  <si>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</si>
  <si>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</si>
  <si>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</si>
  <si>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</si>
  <si>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</si>
  <si>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</si>
  <si>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</si>
  <si>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</si>
  <si>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</si>
  <si>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</si>
  <si>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</si>
  <si>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</si>
  <si>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</si>
  <si>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</si>
  <si>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</si>
  <si>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</si>
  <si>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</si>
  <si>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</si>
  <si>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</si>
  <si>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</si>
  <si>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</si>
  <si>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</si>
  <si>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</si>
  <si>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</si>
  <si>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</si>
  <si>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</si>
  <si>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</si>
  <si>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</si>
  <si>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</si>
  <si>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</si>
  <si>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</si>
  <si>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</si>
  <si>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</si>
  <si>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</si>
  <si>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</si>
  <si>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</si>
  <si>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</si>
  <si>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</si>
  <si>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</si>
  <si>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</si>
  <si>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</si>
  <si>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</si>
  <si>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</si>
  <si>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</si>
  <si>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</si>
  <si>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</si>
  <si>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</si>
  <si>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</si>
  <si>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</si>
  <si>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</si>
  <si>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</si>
  <si>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</si>
  <si>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</si>
  <si>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</si>
  <si>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</si>
  <si>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</si>
  <si>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</si>
  <si>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</si>
  <si>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</si>
  <si>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</si>
  <si>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</si>
  <si>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</si>
  <si>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</si>
  <si>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</si>
  <si>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</si>
  <si>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</si>
  <si>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</si>
  <si>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</si>
  <si>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</si>
  <si>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</si>
  <si>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</si>
  <si>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</si>
  <si>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</si>
  <si>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</si>
  <si>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</si>
  <si>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</si>
  <si>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</si>
  <si>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</si>
  <si>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</si>
  <si>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</si>
  <si>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</si>
  <si>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</si>
  <si>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</si>
  <si>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</si>
  <si>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</si>
  <si>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</si>
  <si>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</si>
  <si>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</si>
  <si>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</si>
  <si>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</si>
  <si>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</si>
  <si>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</si>
  <si>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</si>
  <si>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</si>
  <si>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</si>
  <si>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</si>
  <si>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</si>
  <si>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</si>
  <si>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</si>
  <si>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</si>
  <si>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</si>
  <si>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</si>
  <si>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</si>
  <si>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</si>
  <si>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</si>
  <si>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</si>
  <si>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</si>
  <si>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</si>
  <si>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</si>
  <si>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</si>
  <si>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</si>
  <si>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</si>
  <si>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</si>
  <si>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</si>
  <si>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</si>
  <si>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</si>
  <si>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</si>
  <si>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</si>
  <si>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</si>
  <si>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</si>
  <si>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</si>
  <si>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</si>
  <si>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</si>
  <si>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</si>
  <si>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</si>
  <si>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</si>
  <si>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</si>
  <si>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</si>
  <si>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</si>
  <si>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</si>
  <si>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</si>
  <si>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</si>
  <si>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</si>
  <si>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</si>
  <si>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</si>
  <si>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</si>
  <si>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</si>
  <si>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</si>
  <si>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</si>
  <si>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</si>
  <si>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</si>
  <si>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</si>
  <si>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</si>
  <si>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</si>
  <si>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</si>
  <si>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</si>
  <si>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</si>
  <si>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</si>
  <si>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</si>
  <si>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</si>
  <si>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</si>
  <si>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</si>
  <si>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</si>
  <si>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</si>
  <si>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</si>
  <si>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</si>
  <si>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</si>
  <si>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</si>
  <si>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</si>
  <si>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</si>
  <si>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</si>
  <si>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</si>
  <si>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</si>
  <si>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</si>
  <si>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</si>
  <si>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</si>
  <si>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</si>
  <si>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</si>
  <si>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</si>
  <si>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</si>
  <si>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</si>
  <si>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</si>
  <si>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</si>
  <si>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</si>
  <si>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</si>
  <si>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</si>
  <si>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</si>
  <si>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</si>
  <si>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</si>
  <si>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</si>
  <si>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</si>
  <si>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</si>
  <si>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</si>
  <si>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</si>
  <si>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</si>
  <si>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</si>
  <si>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</si>
  <si>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</si>
  <si>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</si>
  <si>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</si>
  <si>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</si>
  <si>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</si>
  <si>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</si>
  <si>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</si>
  <si>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</si>
  <si>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</si>
  <si>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</si>
  <si>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</si>
  <si>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</si>
  <si>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</si>
  <si>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</si>
  <si>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</si>
  <si>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</si>
  <si>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</si>
  <si>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</si>
  <si>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</si>
  <si>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</si>
  <si>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</si>
  <si>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</si>
  <si>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</si>
  <si>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</si>
  <si>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</si>
  <si>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</si>
  <si>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</si>
  <si>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</si>
  <si>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</si>
  <si>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</si>
  <si>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</si>
  <si>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</si>
  <si>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</si>
  <si>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</si>
  <si>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</si>
  <si>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</si>
  <si>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</si>
  <si>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</si>
  <si>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</si>
  <si>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</si>
  <si>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</si>
  <si>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</si>
  <si>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</si>
  <si>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</si>
  <si>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</si>
  <si>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</si>
  <si>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</si>
  <si>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</si>
  <si>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</si>
  <si>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</si>
  <si>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</si>
  <si>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</si>
  <si>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</si>
  <si>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</si>
  <si>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</si>
  <si>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</si>
  <si>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</si>
  <si>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</si>
  <si>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</si>
  <si>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</si>
  <si>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</si>
  <si>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</si>
  <si>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</si>
  <si>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</si>
  <si>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</si>
  <si>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</si>
  <si>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</si>
  <si>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</si>
  <si>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</si>
  <si>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</si>
  <si>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</si>
  <si>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</si>
  <si>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</si>
  <si>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</si>
  <si>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</si>
  <si>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</si>
  <si>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</si>
  <si>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</si>
  <si>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</si>
  <si>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</si>
  <si>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</si>
  <si>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</si>
  <si>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</si>
  <si>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</si>
  <si>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</si>
  <si>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</si>
  <si>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</si>
  <si>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</si>
  <si>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</si>
  <si>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</si>
  <si>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</si>
  <si>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</si>
  <si>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</si>
  <si>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</si>
  <si>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</si>
  <si>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</si>
  <si>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</si>
  <si>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</si>
  <si>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</si>
  <si>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</si>
  <si>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</si>
  <si>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</si>
  <si>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</si>
  <si>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</si>
  <si>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</si>
  <si>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</si>
  <si>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</si>
  <si>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</si>
  <si>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</si>
  <si>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</si>
  <si>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</si>
  <si>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</si>
  <si>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</si>
  <si>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</si>
  <si>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</si>
  <si>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</si>
  <si>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</si>
  <si>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</si>
  <si>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</si>
  <si>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</si>
  <si>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</si>
  <si>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</si>
  <si>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</si>
  <si>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</si>
  <si>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</si>
  <si>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</si>
  <si>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</si>
  <si>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</si>
  <si>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</si>
  <si>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</si>
  <si>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</si>
  <si>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</si>
  <si>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</si>
  <si>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</si>
  <si>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</si>
  <si>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</si>
  <si>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</si>
  <si>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</si>
  <si>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</si>
  <si>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</si>
  <si>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</si>
  <si>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</si>
  <si>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</si>
  <si>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</si>
  <si>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</si>
  <si>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</si>
  <si>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</si>
  <si>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</si>
  <si>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</si>
  <si>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</si>
  <si>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</si>
  <si>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</si>
  <si>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</si>
  <si>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</si>
  <si>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</si>
  <si>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</si>
  <si>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</si>
  <si>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</si>
  <si>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</si>
  <si>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</si>
  <si>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</si>
  <si>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</si>
  <si>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</si>
  <si>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</si>
  <si>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</si>
  <si>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</si>
  <si>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</si>
  <si>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</si>
  <si>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</si>
  <si>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</si>
  <si>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</si>
  <si>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</si>
  <si>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</si>
  <si>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</si>
  <si>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</si>
  <si>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</si>
  <si>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</si>
  <si>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</si>
  <si>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</si>
  <si>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</si>
  <si>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</si>
  <si>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</si>
  <si>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</si>
  <si>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</si>
  <si>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</si>
  <si>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</si>
  <si>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</si>
  <si>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</si>
  <si>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</si>
  <si>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</si>
  <si>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</si>
  <si>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</si>
  <si>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</si>
  <si>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</si>
  <si>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</si>
  <si>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</si>
  <si>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</si>
  <si>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</si>
  <si>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</si>
  <si>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</si>
  <si>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</si>
  <si>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</si>
  <si>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</si>
  <si>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</si>
  <si>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</si>
  <si>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</si>
  <si>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</si>
  <si>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</si>
  <si>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</si>
  <si>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</si>
  <si>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</si>
  <si>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</si>
  <si>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</si>
  <si>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</si>
  <si>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</si>
  <si>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</si>
  <si>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</si>
  <si>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</si>
  <si>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</si>
  <si>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</si>
  <si>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</si>
  <si>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</si>
  <si>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</si>
  <si>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</si>
  <si>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</si>
  <si>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</si>
  <si>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</si>
  <si>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</si>
  <si>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</si>
  <si>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</si>
  <si>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</si>
  <si>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</si>
  <si>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</si>
  <si>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</si>
  <si>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</si>
  <si>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</si>
  <si>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</si>
  <si>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</si>
  <si>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</si>
  <si>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</si>
  <si>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</si>
  <si>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</si>
  <si>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</si>
  <si>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</si>
  <si>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</si>
  <si>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</si>
  <si>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</si>
  <si>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</si>
  <si>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</si>
  <si>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</si>
  <si>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</si>
  <si>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</si>
  <si>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</si>
  <si>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</si>
  <si>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</si>
  <si>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</si>
  <si>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</si>
  <si>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</si>
  <si>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</si>
  <si>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</si>
  <si>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</si>
  <si>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</si>
  <si>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</si>
  <si>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</si>
  <si>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</si>
  <si>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</si>
  <si>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</si>
  <si>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</si>
  <si>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</si>
  <si>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</si>
  <si>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</si>
  <si>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</si>
  <si>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</si>
  <si>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</si>
  <si>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</si>
  <si>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</si>
  <si>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</si>
  <si>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</si>
  <si>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</si>
  <si>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</si>
  <si>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</si>
  <si>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</si>
  <si>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</si>
  <si>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</si>
  <si>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</si>
  <si>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</si>
  <si>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</si>
  <si>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</si>
  <si>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</si>
  <si>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</si>
  <si>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</si>
  <si>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</si>
  <si>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</si>
  <si>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</si>
  <si>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</si>
  <si>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</si>
  <si>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</si>
  <si>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</si>
  <si>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</si>
  <si>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</si>
  <si>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</si>
  <si>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</si>
  <si>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</si>
  <si>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</si>
  <si>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</si>
  <si>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</si>
  <si>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</si>
  <si>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</si>
  <si>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</si>
  <si>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</si>
  <si>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</si>
  <si>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</si>
  <si>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</si>
  <si>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</si>
  <si>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</si>
  <si>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</si>
  <si>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</si>
  <si>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</si>
  <si>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</si>
  <si>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</si>
  <si>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</si>
  <si>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</si>
  <si>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</si>
  <si>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</si>
  <si>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</si>
  <si>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</si>
  <si>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</si>
  <si>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</si>
  <si>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</si>
  <si>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</si>
  <si>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</si>
  <si>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</si>
  <si>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</si>
  <si>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</si>
  <si>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</si>
  <si>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</si>
  <si>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</si>
  <si>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</si>
  <si>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</si>
  <si>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</si>
  <si>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</si>
  <si>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</si>
  <si>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</si>
  <si>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</si>
  <si>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</si>
  <si>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</si>
  <si>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</si>
  <si>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</si>
  <si>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</si>
  <si>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</si>
  <si>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</si>
  <si>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</si>
  <si>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</si>
  <si>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</si>
  <si>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</si>
  <si>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</si>
  <si>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</si>
  <si>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</si>
  <si>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</si>
  <si>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</si>
  <si>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</si>
  <si>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</si>
  <si>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</si>
  <si>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</si>
  <si>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</si>
  <si>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</si>
  <si>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</si>
  <si>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</si>
  <si>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</si>
  <si>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</si>
  <si>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</si>
  <si>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</si>
  <si>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</si>
  <si>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</si>
  <si>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</si>
  <si>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</si>
  <si>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</si>
  <si>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</si>
  <si>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</si>
  <si>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</si>
  <si>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</si>
  <si>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</si>
  <si>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</si>
  <si>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</si>
  <si>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</si>
  <si>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</si>
  <si>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</si>
  <si>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</si>
  <si>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</si>
  <si>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</si>
  <si>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</si>
  <si>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</si>
  <si>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</si>
  <si>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</si>
  <si>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</si>
  <si>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</si>
  <si>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</si>
  <si>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</si>
  <si>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</si>
  <si>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</si>
  <si>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</si>
  <si>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</si>
  <si>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</si>
  <si>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</si>
  <si>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</si>
  <si>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</si>
  <si>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</si>
  <si>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</si>
  <si>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</si>
  <si>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</si>
  <si>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</si>
  <si>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</si>
  <si>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</si>
  <si>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</si>
  <si>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</si>
  <si>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</si>
  <si>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</si>
  <si>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</si>
  <si>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</si>
  <si>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</si>
  <si>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</si>
  <si>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</si>
  <si>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</si>
  <si>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</si>
  <si>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</si>
  <si>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</si>
  <si>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</si>
  <si>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</si>
  <si>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</si>
  <si>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</si>
  <si>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</si>
  <si>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</si>
  <si>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</si>
  <si>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</si>
  <si>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</si>
  <si>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</si>
  <si>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</si>
  <si>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</si>
  <si>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</si>
  <si>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</si>
  <si>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</si>
  <si>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</si>
  <si>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</si>
  <si>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</si>
  <si>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</si>
  <si>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</si>
  <si>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</si>
  <si>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</si>
  <si>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</si>
  <si>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</si>
  <si>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</si>
  <si>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</si>
  <si>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</si>
  <si>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</si>
  <si>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</si>
  <si>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</si>
  <si>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</si>
  <si>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</si>
  <si>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</si>
  <si>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</si>
  <si>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</si>
  <si>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</si>
  <si>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</si>
  <si>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</si>
  <si>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</si>
  <si>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</si>
  <si>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</si>
  <si>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</si>
  <si>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</si>
  <si>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</si>
  <si>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</si>
  <si>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</si>
  <si>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</si>
  <si>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</si>
  <si>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</si>
  <si>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</si>
  <si>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</si>
  <si>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</si>
  <si>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</si>
  <si>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</si>
  <si>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</si>
  <si>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</si>
  <si>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</si>
  <si>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</si>
  <si>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</si>
  <si>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</si>
  <si>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</si>
  <si>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</si>
  <si>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</si>
  <si>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</si>
  <si>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</si>
  <si>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</si>
  <si>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</si>
  <si>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</si>
  <si>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</si>
  <si>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</si>
  <si>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</si>
  <si>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</si>
  <si>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</si>
  <si>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</si>
  <si>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</si>
  <si>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</si>
  <si>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</si>
  <si>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</si>
  <si>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</si>
  <si>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</si>
  <si>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</si>
  <si>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</si>
  <si>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</si>
  <si>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</si>
  <si>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</si>
  <si>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</si>
  <si>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</si>
  <si>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</si>
  <si>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</si>
  <si>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</si>
  <si>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</si>
  <si>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</si>
  <si>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</si>
  <si>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</si>
  <si>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</si>
  <si>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</si>
  <si>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</si>
  <si>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</si>
  <si>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</si>
  <si>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</si>
  <si>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</si>
  <si>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</si>
  <si>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</si>
  <si>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</si>
  <si>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</si>
  <si>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</si>
  <si>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</si>
  <si>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</si>
  <si>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</si>
  <si>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</si>
  <si>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</si>
  <si>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</si>
  <si>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</si>
  <si>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</si>
  <si>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</si>
  <si>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</si>
  <si>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</si>
  <si>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</si>
  <si>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</si>
  <si>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</si>
  <si>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</si>
  <si>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</si>
  <si>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</si>
  <si>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</si>
  <si>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</si>
  <si>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</si>
  <si>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</si>
  <si>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</si>
  <si>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</si>
  <si>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</si>
  <si>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</si>
  <si>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</si>
  <si>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</si>
  <si>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</si>
  <si>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</si>
  <si>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</si>
  <si>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</si>
  <si>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</si>
  <si>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</si>
  <si>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</si>
  <si>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</si>
  <si>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</si>
  <si>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</si>
  <si>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</si>
  <si>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</si>
  <si>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</si>
  <si>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</si>
  <si>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</si>
  <si>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</si>
  <si>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</si>
  <si>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</si>
  <si>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</si>
  <si>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</si>
  <si>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</si>
  <si>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</si>
  <si>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</si>
  <si>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</si>
  <si>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</si>
  <si>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</si>
  <si>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</si>
  <si>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</si>
  <si>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</si>
  <si>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</si>
  <si>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</si>
  <si>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</si>
  <si>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</si>
  <si>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</si>
  <si>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</si>
  <si>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</si>
  <si>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</si>
  <si>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</si>
  <si>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</si>
  <si>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</si>
  <si>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</si>
  <si>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</si>
  <si>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</si>
  <si>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</si>
  <si>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</si>
  <si>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</si>
  <si>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</si>
  <si>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</si>
  <si>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</si>
  <si>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</si>
  <si>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</si>
  <si>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</si>
  <si>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</si>
  <si>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</si>
  <si>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</si>
  <si>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</si>
  <si>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</si>
  <si>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</si>
  <si>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</si>
  <si>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</si>
  <si>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</si>
  <si>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</si>
  <si>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</si>
  <si>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</si>
  <si>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</si>
  <si>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</si>
  <si>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</si>
  <si>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</si>
  <si>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</si>
  <si>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</si>
  <si>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</si>
  <si>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</si>
  <si>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</si>
  <si>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</si>
  <si>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</si>
  <si>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</si>
  <si>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</si>
  <si>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</si>
  <si>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</si>
  <si>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</si>
  <si>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</si>
  <si>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</si>
  <si>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</si>
  <si>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</si>
  <si>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</si>
  <si>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</si>
  <si>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</si>
  <si>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</si>
  <si>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</si>
  <si>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</si>
  <si>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</si>
  <si>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</si>
  <si>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</si>
  <si>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</si>
  <si>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</si>
  <si>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</si>
  <si>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</si>
  <si>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</si>
  <si>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</si>
  <si>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</si>
  <si>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</si>
  <si>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</si>
  <si>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</si>
  <si>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</si>
  <si>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</si>
  <si>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</si>
  <si>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</si>
  <si>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</si>
  <si>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</si>
  <si>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</si>
  <si>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</si>
  <si>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</si>
  <si>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</si>
  <si>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</si>
  <si>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</si>
  <si>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</si>
  <si>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</si>
  <si>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</si>
  <si>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</si>
  <si>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</si>
  <si>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</si>
  <si>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</si>
  <si>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</si>
  <si>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</si>
  <si>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</si>
  <si>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</si>
  <si>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</si>
  <si>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</si>
  <si>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</si>
  <si>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</si>
  <si>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</si>
  <si>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</si>
  <si>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</si>
  <si>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</si>
  <si>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</si>
  <si>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</si>
  <si>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</si>
  <si>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</si>
  <si>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</si>
  <si>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</si>
  <si>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</si>
  <si>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</si>
  <si>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</si>
  <si>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</si>
  <si>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</si>
  <si>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</si>
  <si>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</si>
  <si>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</si>
  <si>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</si>
  <si>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</si>
  <si>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</si>
  <si>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</si>
  <si>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</si>
  <si>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</si>
  <si>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</si>
  <si>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</si>
  <si>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</si>
  <si>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</si>
  <si>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</si>
  <si>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</si>
  <si>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</si>
  <si>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</si>
  <si>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</si>
  <si>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</si>
  <si>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</si>
  <si>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</si>
  <si>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</si>
  <si>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</si>
  <si>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</si>
  <si>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</si>
  <si>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</si>
  <si>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</si>
  <si>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</si>
  <si>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</si>
  <si>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</si>
  <si>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</si>
  <si>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</si>
  <si>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</si>
  <si>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</si>
  <si>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</si>
  <si>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</si>
  <si>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</si>
  <si>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</si>
  <si>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</si>
  <si>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</si>
  <si>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</si>
  <si>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</si>
  <si>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</si>
  <si>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</si>
  <si>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</si>
  <si>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</si>
  <si>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</si>
  <si>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</si>
  <si>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</si>
  <si>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</si>
  <si>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</si>
  <si>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</si>
  <si>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</si>
  <si>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</si>
  <si>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</si>
  <si>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</si>
  <si>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</si>
  <si>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</si>
  <si>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</si>
  <si>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</si>
  <si>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</si>
  <si>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</si>
  <si>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</si>
  <si>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</si>
  <si>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</si>
  <si>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</si>
  <si>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</si>
  <si>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</si>
  <si>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</si>
  <si>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</si>
  <si>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</si>
  <si>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</si>
  <si>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</si>
  <si>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</si>
  <si>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</si>
  <si>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</si>
  <si>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</si>
  <si>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</si>
  <si>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</si>
  <si>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</si>
  <si>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</si>
  <si>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</si>
  <si>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</si>
  <si>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</si>
  <si>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</si>
  <si>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</si>
  <si>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</si>
  <si>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</si>
  <si>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</si>
  <si>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</si>
  <si>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</si>
  <si>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</si>
  <si>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</si>
  <si>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</si>
  <si>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</si>
  <si>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</si>
  <si>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</si>
  <si>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</si>
  <si>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</si>
  <si>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</si>
  <si>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</si>
  <si>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</si>
  <si>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</si>
  <si>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</si>
  <si>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</si>
  <si>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</si>
  <si>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</si>
  <si>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</si>
  <si>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</si>
  <si>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</si>
  <si>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</si>
  <si>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</si>
  <si>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</si>
  <si>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</si>
  <si>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</si>
  <si>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</si>
  <si>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</si>
  <si>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</si>
  <si>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</si>
  <si>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</si>
  <si>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</si>
  <si>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</si>
  <si>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</si>
  <si>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</si>
  <si>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</si>
  <si>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</si>
  <si>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</si>
  <si>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</si>
  <si>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</si>
  <si>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</si>
  <si>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</si>
  <si>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</si>
  <si>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</si>
  <si>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</si>
  <si>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</si>
  <si>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</si>
  <si>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</si>
  <si>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</si>
  <si>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</si>
  <si>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</si>
  <si>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</si>
  <si>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</si>
  <si>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</si>
  <si>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</si>
  <si>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</si>
  <si>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</si>
  <si>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</si>
  <si>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</si>
  <si>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</si>
  <si>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</si>
  <si>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</si>
  <si>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</si>
  <si>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</si>
  <si>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</si>
  <si>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</si>
  <si>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</si>
  <si>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</si>
  <si>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</si>
  <si>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</si>
  <si>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</si>
  <si>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</si>
  <si>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</si>
  <si>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</si>
  <si>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</si>
  <si>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</si>
  <si>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</si>
  <si>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</si>
  <si>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</si>
  <si>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</si>
  <si>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</si>
  <si>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</si>
  <si>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</si>
  <si>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</si>
  <si>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</si>
  <si>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</si>
  <si>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</si>
  <si>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</si>
  <si>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</si>
  <si>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</si>
  <si>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</si>
  <si>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</si>
  <si>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</si>
  <si>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</si>
  <si>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</si>
  <si>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</si>
  <si>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</si>
  <si>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</si>
  <si>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</si>
  <si>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</si>
  <si>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</si>
  <si>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</si>
  <si>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</si>
  <si>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</si>
  <si>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</si>
  <si>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</si>
  <si>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</si>
  <si>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</si>
  <si>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</si>
  <si>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</si>
  <si>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</si>
  <si>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</si>
  <si>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</si>
  <si>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</si>
  <si>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</si>
  <si>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</si>
  <si>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</si>
  <si>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</si>
  <si>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</si>
  <si>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</si>
  <si>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</si>
  <si>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</si>
  <si>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</si>
  <si>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</si>
  <si>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</si>
  <si>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</si>
  <si>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</si>
  <si>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</si>
  <si>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</si>
  <si>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</si>
  <si>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</si>
  <si>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</si>
  <si>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</si>
  <si>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</si>
  <si>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</si>
  <si>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</si>
  <si>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</si>
  <si>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</si>
  <si>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</si>
  <si>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</si>
  <si>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</si>
  <si>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</si>
  <si>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</si>
  <si>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</si>
  <si>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</si>
  <si>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</si>
  <si>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</si>
  <si>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</si>
  <si>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</si>
  <si>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</si>
  <si>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</si>
  <si>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</si>
  <si>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</si>
  <si>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</si>
  <si>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</si>
  <si>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</si>
  <si>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</si>
  <si>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</si>
  <si>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</si>
  <si>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</si>
  <si>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</si>
  <si>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</si>
  <si>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</si>
  <si>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</si>
  <si>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</si>
  <si>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</si>
  <si>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</si>
  <si>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</si>
  <si>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</si>
  <si>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</si>
  <si>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</si>
  <si>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</si>
  <si>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</si>
  <si>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</si>
  <si>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</si>
  <si>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</si>
  <si>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</si>
  <si>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</si>
  <si>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</si>
  <si>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</si>
  <si>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</si>
  <si>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</si>
  <si>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</si>
  <si>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</si>
  <si>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</si>
  <si>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</si>
  <si>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</si>
  <si>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</si>
  <si>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</si>
  <si>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</si>
  <si>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</si>
  <si>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</si>
  <si>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</si>
  <si>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</si>
  <si>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</si>
  <si>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</si>
  <si>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</si>
  <si>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</si>
  <si>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</si>
  <si>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</si>
  <si>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</si>
  <si>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</si>
  <si>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</si>
  <si>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</si>
  <si>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</si>
  <si>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</si>
  <si>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</si>
  <si>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</si>
  <si>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</si>
  <si>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</si>
  <si>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</si>
  <si>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</si>
  <si>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</si>
  <si>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</si>
  <si>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</si>
  <si>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</si>
  <si>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</si>
  <si>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</si>
  <si>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</si>
  <si>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</si>
  <si>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</si>
  <si>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</si>
  <si>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</si>
  <si>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</si>
  <si>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</si>
  <si>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</si>
  <si>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</si>
  <si>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</si>
  <si>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</si>
  <si>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</si>
  <si>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</si>
  <si>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</si>
  <si>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</si>
  <si>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</si>
  <si>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</si>
  <si>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</si>
  <si>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</si>
  <si>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</si>
  <si>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</si>
  <si>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</si>
  <si>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</si>
  <si>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</si>
  <si>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</si>
  <si>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</si>
  <si>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</si>
  <si>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</si>
  <si>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</si>
  <si>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</si>
  <si>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</si>
  <si>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</si>
  <si>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</si>
  <si>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</si>
  <si>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</si>
  <si>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</si>
  <si>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</si>
  <si>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</si>
  <si>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</si>
  <si>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</si>
  <si>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</si>
  <si>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</si>
  <si>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</si>
  <si>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</si>
  <si>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</si>
  <si>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</si>
  <si>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</si>
  <si>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</si>
  <si>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</si>
  <si>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</si>
  <si>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</si>
  <si>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</si>
  <si>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</si>
  <si>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</si>
  <si>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</si>
  <si>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</si>
  <si>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</si>
  <si>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</si>
  <si>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</si>
  <si>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</si>
  <si>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</si>
  <si>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</si>
  <si>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</si>
  <si>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</si>
  <si>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</si>
  <si>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</si>
  <si>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</si>
  <si>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</si>
  <si>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</si>
  <si>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</si>
  <si>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</si>
  <si>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</si>
  <si>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</si>
  <si>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</si>
  <si>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</si>
  <si>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</si>
  <si>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</si>
  <si>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</si>
  <si>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</si>
  <si>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</si>
  <si>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</si>
  <si>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</si>
  <si>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</si>
  <si>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</si>
  <si>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</si>
  <si>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</si>
  <si>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</si>
  <si>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</si>
  <si>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</si>
  <si>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</si>
  <si>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</si>
  <si>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</si>
  <si>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</si>
  <si>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</si>
  <si>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</si>
  <si>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</si>
  <si>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</si>
  <si>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</si>
  <si>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</si>
  <si>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</si>
  <si>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</si>
  <si>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</si>
  <si>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</si>
  <si>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</si>
  <si>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</si>
  <si>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</si>
  <si>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</si>
  <si>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</si>
  <si>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</si>
  <si>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</si>
  <si>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</si>
  <si>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</si>
  <si>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</si>
  <si>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</si>
  <si>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</si>
  <si>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</si>
  <si>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</si>
  <si>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</si>
  <si>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</si>
  <si>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</si>
  <si>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</si>
  <si>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</si>
  <si>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</si>
  <si>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</si>
  <si>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</si>
  <si>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</si>
  <si>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</si>
  <si>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</si>
  <si>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</si>
  <si>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</si>
  <si>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</si>
  <si>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</si>
  <si>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</si>
  <si>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</si>
  <si>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</si>
  <si>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</si>
  <si>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</si>
  <si>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</si>
  <si>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</si>
  <si>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</si>
  <si>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</si>
  <si>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</si>
  <si>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</si>
  <si>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</si>
  <si>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</si>
  <si>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</si>
  <si>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</si>
  <si>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</si>
  <si>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</si>
  <si>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</si>
  <si>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</si>
  <si>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</si>
  <si>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</si>
  <si>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</si>
  <si>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</si>
  <si>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</si>
  <si>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</si>
  <si>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</si>
  <si>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</si>
  <si>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</si>
  <si>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</si>
  <si>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</si>
  <si>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</si>
  <si>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</si>
  <si>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</si>
  <si>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</si>
  <si>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</si>
  <si>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</si>
  <si>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</si>
  <si>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</si>
  <si>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</si>
  <si>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</si>
  <si>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</si>
  <si>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</si>
  <si>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</si>
  <si>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</si>
  <si>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</si>
  <si>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</si>
  <si>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</si>
  <si>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</si>
  <si>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</si>
  <si>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</si>
  <si>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</si>
  <si>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</si>
  <si>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</si>
  <si>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</si>
  <si>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</si>
  <si>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</si>
  <si>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</si>
  <si>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</si>
  <si>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</si>
  <si>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</si>
  <si>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</si>
  <si>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</si>
  <si>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</si>
  <si>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</si>
  <si>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</si>
  <si>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</si>
  <si>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</si>
  <si>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</si>
  <si>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</si>
  <si>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</si>
  <si>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</si>
  <si>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</si>
  <si>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</si>
  <si>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</si>
  <si>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</si>
  <si>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</si>
  <si>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</si>
  <si>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</si>
  <si>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</si>
  <si>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</si>
  <si>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</si>
  <si>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</si>
  <si>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</si>
  <si>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</si>
  <si>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</si>
  <si>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</si>
  <si>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</si>
  <si>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</si>
  <si>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</si>
  <si>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</si>
  <si>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</si>
  <si>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</si>
  <si>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</si>
  <si>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</si>
  <si>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</si>
  <si>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</si>
  <si>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</si>
  <si>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</si>
  <si>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</si>
  <si>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</si>
  <si>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</si>
  <si>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</si>
  <si>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</si>
  <si>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</si>
  <si>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</si>
  <si>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</si>
  <si>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</si>
  <si>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</si>
  <si>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</si>
  <si>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</si>
  <si>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</si>
  <si>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</si>
  <si>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</si>
  <si>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</si>
  <si>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</si>
  <si>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</si>
  <si>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</si>
  <si>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</si>
  <si>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</si>
  <si>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</si>
  <si>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</si>
  <si>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</si>
  <si>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</si>
  <si>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</si>
  <si>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</si>
  <si>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</si>
  <si>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</si>
  <si>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</si>
  <si>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</si>
  <si>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</si>
  <si>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</si>
  <si>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</si>
  <si>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</si>
  <si>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</si>
  <si>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</si>
  <si>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</si>
  <si>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</si>
  <si>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</si>
  <si>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</si>
  <si>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</si>
  <si>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</si>
  <si>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</si>
  <si>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</si>
  <si>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</si>
  <si>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</si>
  <si>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</si>
  <si>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</si>
  <si>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</si>
  <si>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</si>
  <si>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</si>
  <si>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</si>
  <si>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</si>
  <si>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</si>
  <si>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</si>
  <si>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</si>
  <si>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</si>
  <si>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</si>
  <si>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</si>
  <si>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</si>
  <si>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</si>
  <si>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</si>
  <si>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</si>
  <si>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</si>
  <si>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</si>
  <si>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</si>
  <si>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</si>
  <si>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</si>
  <si>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</si>
  <si>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</si>
  <si>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</si>
  <si>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</si>
  <si>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</si>
  <si>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</si>
  <si>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</si>
  <si>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</si>
  <si>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</si>
  <si>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</si>
  <si>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</si>
  <si>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</si>
  <si>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</si>
  <si>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</si>
  <si>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</si>
  <si>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</si>
  <si>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</si>
  <si>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</si>
  <si>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</si>
  <si>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</si>
  <si>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</si>
  <si>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</si>
  <si>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</si>
  <si>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</si>
  <si>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</si>
  <si>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</si>
  <si>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</si>
  <si>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</si>
  <si>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</si>
  <si>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</si>
  <si>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</si>
  <si>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</si>
  <si>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</si>
  <si>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</si>
  <si>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</si>
  <si>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</si>
  <si>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</si>
  <si>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</si>
  <si>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</si>
  <si>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</si>
  <si>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</si>
  <si>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</si>
  <si>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</si>
  <si>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</si>
  <si>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</si>
  <si>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</si>
  <si>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</si>
  <si>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</si>
  <si>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</si>
  <si>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</si>
  <si>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</si>
  <si>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</si>
  <si>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</si>
  <si>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</si>
  <si>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</si>
  <si>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</si>
  <si>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</si>
  <si>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</si>
  <si>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</si>
  <si>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</si>
  <si>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</si>
  <si>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</si>
  <si>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</si>
  <si>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</si>
  <si>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</si>
  <si>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</si>
  <si>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</si>
  <si>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</si>
  <si>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</si>
  <si>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</si>
  <si>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</si>
  <si>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</si>
  <si>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</si>
  <si>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</si>
  <si>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</si>
  <si>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</si>
  <si>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</si>
  <si>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</si>
  <si>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</si>
  <si>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</si>
  <si>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</si>
  <si>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</si>
  <si>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</si>
  <si>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</si>
  <si>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</si>
  <si>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</si>
  <si>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</si>
  <si>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</si>
  <si>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</si>
  <si>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</si>
  <si>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</si>
  <si>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</si>
  <si>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</si>
  <si>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</si>
  <si>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</si>
  <si>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</si>
  <si>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</si>
  <si>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</si>
  <si>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</si>
  <si>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</si>
  <si>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</si>
  <si>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</si>
  <si>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</si>
  <si>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</si>
  <si>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</si>
  <si>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</si>
  <si>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</si>
  <si>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</si>
  <si>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</si>
  <si>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</si>
  <si>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</si>
  <si>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</si>
  <si>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</si>
  <si>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</si>
  <si>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</si>
  <si>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</si>
  <si>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</si>
  <si>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</si>
  <si>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</si>
  <si>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</si>
  <si>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</si>
  <si>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</si>
  <si>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</si>
  <si>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</si>
  <si>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</si>
  <si>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</si>
  <si>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</si>
  <si>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</si>
  <si>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</si>
  <si>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</si>
  <si>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</si>
  <si>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</si>
  <si>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</si>
  <si>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</si>
  <si>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</si>
  <si>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</si>
  <si>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</si>
  <si>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</si>
  <si>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</si>
  <si>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</si>
  <si>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</si>
  <si>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</si>
  <si>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</si>
  <si>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</si>
  <si>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</si>
  <si>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</si>
  <si>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</si>
  <si>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</si>
  <si>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</si>
  <si>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</si>
  <si>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</si>
  <si>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</si>
  <si>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</si>
  <si>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</si>
  <si>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</si>
  <si>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</si>
  <si>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</si>
  <si>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</si>
  <si>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</si>
  <si>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</si>
  <si>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</si>
  <si>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</si>
  <si>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</si>
  <si>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</si>
  <si>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</si>
  <si>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</si>
  <si>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</si>
  <si>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</si>
  <si>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</si>
  <si>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</si>
  <si>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</si>
  <si>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</si>
  <si>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</si>
  <si>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</si>
  <si>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</si>
  <si>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</si>
  <si>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</si>
  <si>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</si>
  <si>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</si>
  <si>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</si>
  <si>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</si>
  <si>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</si>
  <si>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</si>
  <si>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</si>
  <si>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</si>
  <si>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</si>
  <si>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</si>
  <si>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</si>
  <si>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</si>
  <si>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</si>
  <si>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</si>
  <si>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</si>
  <si>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</si>
  <si>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</si>
  <si>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</si>
  <si>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</si>
  <si>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</si>
  <si>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</si>
  <si>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</si>
  <si>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</si>
  <si>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</si>
  <si>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</si>
  <si>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</si>
  <si>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</si>
  <si>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</si>
  <si>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</si>
  <si>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</si>
  <si>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</si>
  <si>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</si>
  <si>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</si>
  <si>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</si>
  <si>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</si>
  <si>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</si>
  <si>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</si>
  <si>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</si>
  <si>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</si>
  <si>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</si>
  <si>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</si>
  <si>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</si>
  <si>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</si>
  <si>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</si>
  <si>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</si>
  <si>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</si>
  <si>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</si>
  <si>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</si>
  <si>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</si>
  <si>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</si>
  <si>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</si>
  <si>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</si>
  <si>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</si>
  <si>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</si>
  <si>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</si>
  <si>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</si>
  <si>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</si>
  <si>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</si>
  <si>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</si>
  <si>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</si>
  <si>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</si>
  <si>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</si>
  <si>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</si>
  <si>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</si>
  <si>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</si>
  <si>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</si>
  <si>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</si>
  <si>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</si>
  <si>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</si>
  <si>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</si>
  <si>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</si>
  <si>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</si>
  <si>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</si>
  <si>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</si>
  <si>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</si>
  <si>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</si>
  <si>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</si>
  <si>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</si>
  <si>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</si>
  <si>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</si>
  <si>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</si>
  <si>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</si>
  <si>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</si>
  <si>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</si>
  <si>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</si>
  <si>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</si>
  <si>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</si>
  <si>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</si>
  <si>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</si>
  <si>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</si>
  <si>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</si>
  <si>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</si>
  <si>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</si>
  <si>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</si>
  <si>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</si>
  <si>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</si>
  <si>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</si>
  <si>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</si>
  <si>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</si>
  <si>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</si>
  <si>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</si>
  <si>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</si>
  <si>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</si>
  <si>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</si>
  <si>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</si>
  <si>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</si>
  <si>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</si>
  <si>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</si>
  <si>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</si>
  <si>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</si>
  <si>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</si>
  <si>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</si>
  <si>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</si>
  <si>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</si>
  <si>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</si>
  <si>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</si>
  <si>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</si>
  <si>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</si>
  <si>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</si>
  <si>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</si>
  <si>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</si>
  <si>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</si>
  <si>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</si>
  <si>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</si>
  <si>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</si>
  <si>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</si>
  <si>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</si>
  <si>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</si>
  <si>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</si>
  <si>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</si>
  <si>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</si>
  <si>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</si>
  <si>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</si>
  <si>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</si>
  <si>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</si>
  <si>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</si>
  <si>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</si>
  <si>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</si>
  <si>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</si>
  <si>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</si>
  <si>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</si>
  <si>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</si>
  <si>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</si>
  <si>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</si>
  <si>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</si>
  <si>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</si>
  <si>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</si>
  <si>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</si>
  <si>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</si>
  <si>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</si>
  <si>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</si>
  <si>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</si>
  <si>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</si>
  <si>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</si>
  <si>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</si>
  <si>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</si>
  <si>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</si>
  <si>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</si>
  <si>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</si>
  <si>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</si>
  <si>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</si>
  <si>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</si>
  <si>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</si>
  <si>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</si>
  <si>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</si>
  <si>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</si>
  <si>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</si>
  <si>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</si>
  <si>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</si>
  <si>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</si>
  <si>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</si>
  <si>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</si>
  <si>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</si>
  <si>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</si>
  <si>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</si>
  <si>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</si>
  <si>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</si>
  <si>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</si>
  <si>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</si>
  <si>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</si>
  <si>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</si>
  <si>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</si>
  <si>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</si>
  <si>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</si>
  <si>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</si>
  <si>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</si>
  <si>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</si>
  <si>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</si>
  <si>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</si>
  <si>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</si>
  <si>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</si>
  <si>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</si>
  <si>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</si>
  <si>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</si>
  <si>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</si>
  <si>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</si>
  <si>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</si>
  <si>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</si>
  <si>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</si>
  <si>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</si>
  <si>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</si>
  <si>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</si>
  <si>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</si>
  <si>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</si>
  <si>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</si>
  <si>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</si>
  <si>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</si>
  <si>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</si>
  <si>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</si>
  <si>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</si>
  <si>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</si>
  <si>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</si>
  <si>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</si>
  <si>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</si>
  <si>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</si>
  <si>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</si>
  <si>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</si>
  <si>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</si>
  <si>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</si>
  <si>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</si>
  <si>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</si>
  <si>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</si>
  <si>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</si>
  <si>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</si>
  <si>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</si>
  <si>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</si>
  <si>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</si>
  <si>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</si>
  <si>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</si>
  <si>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</si>
  <si>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</si>
  <si>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</si>
  <si>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</si>
  <si>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</si>
  <si>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</si>
  <si>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</si>
  <si>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</si>
  <si>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</si>
  <si>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</si>
  <si>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</si>
  <si>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</si>
  <si>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</si>
  <si>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</si>
  <si>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</si>
  <si>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</si>
  <si>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</si>
  <si>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</si>
  <si>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</si>
  <si>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</si>
  <si>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</si>
  <si>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</si>
  <si>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</si>
  <si>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</si>
  <si>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</si>
  <si>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</si>
  <si>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</si>
  <si>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</si>
  <si>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</si>
  <si>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</si>
  <si>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</si>
  <si>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</si>
  <si>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</si>
  <si>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</si>
  <si>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</si>
  <si>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</si>
  <si>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</si>
  <si>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</si>
  <si>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</si>
  <si>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</si>
  <si>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</si>
  <si>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</si>
  <si>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</si>
  <si>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</si>
  <si>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</si>
  <si>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</si>
  <si>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</si>
  <si>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</si>
  <si>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</si>
  <si>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</si>
  <si>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</si>
  <si>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</si>
  <si>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</si>
  <si>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</si>
  <si>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</si>
  <si>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</si>
  <si>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</si>
  <si>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</si>
  <si>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</si>
  <si>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</si>
  <si>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</si>
  <si>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</si>
  <si>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</si>
  <si>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</si>
  <si>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</si>
  <si>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</si>
  <si>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</si>
  <si>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</si>
  <si>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</si>
  <si>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</si>
  <si>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</si>
  <si>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</si>
  <si>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</si>
  <si>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</si>
  <si>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</si>
  <si>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</si>
  <si>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</si>
  <si>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</si>
  <si>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</si>
  <si>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</si>
  <si>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</si>
  <si>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</si>
  <si>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</si>
  <si>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</si>
  <si>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</si>
  <si>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</si>
  <si>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</si>
  <si>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</si>
  <si>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</si>
  <si>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</si>
  <si>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</si>
  <si>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</si>
  <si>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</si>
  <si>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</si>
  <si>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</si>
  <si>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</si>
  <si>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</si>
  <si>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</si>
  <si>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</si>
  <si>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</si>
  <si>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</si>
  <si>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</si>
  <si>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</si>
  <si>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</si>
  <si>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</si>
  <si>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</si>
  <si>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</si>
  <si>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</si>
  <si>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</si>
  <si>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</si>
  <si>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</si>
  <si>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</si>
  <si>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</si>
  <si>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</si>
  <si>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</si>
  <si>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</si>
  <si>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</si>
  <si>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</si>
  <si>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</si>
  <si>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</si>
  <si>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</si>
  <si>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</si>
  <si>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</si>
  <si>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</si>
  <si>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</si>
  <si>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</si>
  <si>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</si>
  <si>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</si>
  <si>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</si>
  <si>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</si>
  <si>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</si>
  <si>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</si>
  <si>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</si>
  <si>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</si>
  <si>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</si>
  <si>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</si>
  <si>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</si>
  <si>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</si>
  <si>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</si>
  <si>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</si>
  <si>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</si>
  <si>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</si>
  <si>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</si>
  <si>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</si>
  <si>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</si>
  <si>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</si>
  <si>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</si>
  <si>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</si>
  <si>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</si>
  <si>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</si>
  <si>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</si>
  <si>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</si>
  <si>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</si>
  <si>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</si>
  <si>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</si>
  <si>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</si>
  <si>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</si>
  <si>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</si>
  <si>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</si>
  <si>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</si>
  <si>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</si>
  <si>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</si>
  <si>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</si>
  <si>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</si>
  <si>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</si>
  <si>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</si>
  <si>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</si>
  <si>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</si>
  <si>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</si>
  <si>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</si>
  <si>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</si>
  <si>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</si>
  <si>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</si>
  <si>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</si>
  <si>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</si>
  <si>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</si>
  <si>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</si>
  <si>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</si>
  <si>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</si>
  <si>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</si>
  <si>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</si>
  <si>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</si>
  <si>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</si>
  <si>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</si>
  <si>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</si>
  <si>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</si>
  <si>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</si>
  <si>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</si>
  <si>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</si>
  <si>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</si>
  <si>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</si>
  <si>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</si>
  <si>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</si>
  <si>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</si>
  <si>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</si>
  <si>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</si>
  <si>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</si>
  <si>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</si>
  <si>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</si>
  <si>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</si>
  <si>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</si>
  <si>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</si>
  <si>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</si>
  <si>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</si>
  <si>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</si>
  <si>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</si>
  <si>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</si>
  <si>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</si>
  <si>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</si>
  <si>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</si>
  <si>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</si>
  <si>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</si>
  <si>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</si>
  <si>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</si>
  <si>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</si>
  <si>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</si>
  <si>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</si>
  <si>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</si>
  <si>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</si>
  <si>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</si>
  <si>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</si>
  <si>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</si>
  <si>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</si>
  <si>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</si>
  <si>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</si>
  <si>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</si>
  <si>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</si>
  <si>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</si>
  <si>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</si>
  <si>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</si>
  <si>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</si>
  <si>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</si>
  <si>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</si>
  <si>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</si>
  <si>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</si>
  <si>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</si>
  <si>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</si>
  <si>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</si>
  <si>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</si>
  <si>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</si>
  <si>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</si>
  <si>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</si>
  <si>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</si>
  <si>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</si>
  <si>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</si>
  <si>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</si>
  <si>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</si>
  <si>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</si>
  <si>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</si>
  <si>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</si>
  <si>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</si>
  <si>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</si>
  <si>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</si>
  <si>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</si>
  <si>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</si>
  <si>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</si>
  <si>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</si>
  <si>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</si>
  <si>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</si>
  <si>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</si>
  <si>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</si>
  <si>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</si>
  <si>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</si>
  <si>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</si>
  <si>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</si>
  <si>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</si>
  <si>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</si>
  <si>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</si>
  <si>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</si>
  <si>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</si>
  <si>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</si>
  <si>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</si>
  <si>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</si>
  <si>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</si>
  <si>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</si>
  <si>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</si>
  <si>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</si>
  <si>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</si>
  <si>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</si>
  <si>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</si>
  <si>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</si>
  <si>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</si>
  <si>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</si>
  <si>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</si>
  <si>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</si>
  <si>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</si>
  <si>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</si>
  <si>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</si>
  <si>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</si>
  <si>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</si>
  <si>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</si>
  <si>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</si>
  <si>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</si>
  <si>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</si>
  <si>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</si>
  <si>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</si>
  <si>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</si>
  <si>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</si>
  <si>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</si>
  <si>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</si>
  <si>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</si>
  <si>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</si>
  <si>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</si>
  <si>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</si>
  <si>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</si>
  <si>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</si>
  <si>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</si>
  <si>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</si>
  <si>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</si>
  <si>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</si>
  <si>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</si>
  <si>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</si>
  <si>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</si>
  <si>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</si>
  <si>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</si>
  <si>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</si>
  <si>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</si>
  <si>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</si>
  <si>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</si>
  <si>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</si>
  <si>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</si>
  <si>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</si>
  <si>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</si>
  <si>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</si>
  <si>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</si>
  <si>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</si>
  <si>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</si>
  <si>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</si>
  <si>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</si>
  <si>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</si>
  <si>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</si>
  <si>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</si>
  <si>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</si>
  <si>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</si>
  <si>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</si>
  <si>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</si>
  <si>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</si>
  <si>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</si>
  <si>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</si>
  <si>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</si>
  <si>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</si>
  <si>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</si>
  <si>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</si>
  <si>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</si>
  <si>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</si>
  <si>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</si>
  <si>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</si>
  <si>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</si>
  <si>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</si>
  <si>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</si>
  <si>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</si>
  <si>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</si>
  <si>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</si>
  <si>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</si>
  <si>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</si>
  <si>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</si>
  <si>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</si>
  <si>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</si>
  <si>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</si>
  <si>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</si>
  <si>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</si>
  <si>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</si>
  <si>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</si>
  <si>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</si>
  <si>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</si>
  <si>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</si>
  <si>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</si>
  <si>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</si>
  <si>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</si>
  <si>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</si>
  <si>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</si>
  <si>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</si>
  <si>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</si>
  <si>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</si>
  <si>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</si>
  <si>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</si>
  <si>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</si>
  <si>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</si>
  <si>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</si>
  <si>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</si>
  <si>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</si>
  <si>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</si>
  <si>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</si>
  <si>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</si>
  <si>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</si>
  <si>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</si>
  <si>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</si>
  <si>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</si>
  <si>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</si>
  <si>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</si>
  <si>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</si>
  <si>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</si>
  <si>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</si>
  <si>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</si>
  <si>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</si>
  <si>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</si>
  <si>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</si>
  <si>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</si>
  <si>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</si>
  <si>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</si>
  <si>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</si>
  <si>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</si>
  <si>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</si>
  <si>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</si>
  <si>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</si>
  <si>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</si>
  <si>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</si>
  <si>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</si>
  <si>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</si>
  <si>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</si>
  <si>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</si>
  <si>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</si>
  <si>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</si>
  <si>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</si>
  <si>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</si>
  <si>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</si>
  <si>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</si>
  <si>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</si>
  <si>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</si>
  <si>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</si>
  <si>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</si>
  <si>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</si>
  <si>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</si>
  <si>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</si>
  <si>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</si>
  <si>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</si>
  <si>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</si>
  <si>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</si>
  <si>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</si>
  <si>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</si>
  <si>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</si>
  <si>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</si>
  <si>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</si>
  <si>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</si>
  <si>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</si>
  <si>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</si>
  <si>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</si>
  <si>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</si>
  <si>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</si>
  <si>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</si>
  <si>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</si>
  <si>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</si>
  <si>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</si>
  <si>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</si>
  <si>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</si>
  <si>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</si>
  <si>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</si>
  <si>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</si>
  <si>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</si>
  <si>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</si>
  <si>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</si>
  <si>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</si>
  <si>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</si>
  <si>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</si>
  <si>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</si>
  <si>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</si>
  <si>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</si>
  <si>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</si>
  <si>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</si>
  <si>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</si>
  <si>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</si>
  <si>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</si>
  <si>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</si>
  <si>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</si>
  <si>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</si>
  <si>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</si>
  <si>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</si>
  <si>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</si>
  <si>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</si>
  <si>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</si>
  <si>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</si>
  <si>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</si>
  <si>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</si>
  <si>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</si>
  <si>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</si>
  <si>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</si>
  <si>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</si>
  <si>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</si>
  <si>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</si>
  <si>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</si>
  <si>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</si>
  <si>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</si>
  <si>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</si>
  <si>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</si>
  <si>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</si>
  <si>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</si>
  <si>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</si>
  <si>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</si>
  <si>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</si>
  <si>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</si>
  <si>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</si>
  <si>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</si>
  <si>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</si>
  <si>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</si>
  <si>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</si>
  <si>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</si>
  <si>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</si>
  <si>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</si>
  <si>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</si>
  <si>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</si>
  <si>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</si>
  <si>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</si>
  <si>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</si>
  <si>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</si>
  <si>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</si>
  <si>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</si>
  <si>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</si>
  <si>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</si>
  <si>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</si>
  <si>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</si>
  <si>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</si>
  <si>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</si>
  <si>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</si>
  <si>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</si>
  <si>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</si>
  <si>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</si>
  <si>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</si>
  <si>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</si>
  <si>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</si>
  <si>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</si>
  <si>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</si>
  <si>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</si>
  <si>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</si>
  <si>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</si>
  <si>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</si>
  <si>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</si>
  <si>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</si>
  <si>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</si>
  <si>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</si>
  <si>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</si>
  <si>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</si>
  <si>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</si>
  <si>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</si>
  <si>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</si>
  <si>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</si>
  <si>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</si>
  <si>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</si>
  <si>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</si>
  <si>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</si>
  <si>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</si>
  <si>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</si>
  <si>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</si>
  <si>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</si>
  <si>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</si>
  <si>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</si>
  <si>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</si>
  <si>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</si>
  <si>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</si>
  <si>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</si>
  <si>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</si>
  <si>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</si>
  <si>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</si>
  <si>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</si>
  <si>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</si>
  <si>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</si>
  <si>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</si>
  <si>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</si>
  <si>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</si>
  <si>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</si>
  <si>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</si>
  <si>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</si>
  <si>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</si>
  <si>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</si>
  <si>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</si>
  <si>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</si>
  <si>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</si>
  <si>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</si>
  <si>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</si>
  <si>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</si>
  <si>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</si>
  <si>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</si>
  <si>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</si>
  <si>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</si>
  <si>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</si>
  <si>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</si>
  <si>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</si>
  <si>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</si>
  <si>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</si>
  <si>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</si>
  <si>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</si>
  <si>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</si>
  <si>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</si>
  <si>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</si>
  <si>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</si>
  <si>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</si>
  <si>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</si>
  <si>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</si>
  <si>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</si>
  <si>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</si>
  <si>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</si>
  <si>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</si>
  <si>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</si>
  <si>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</si>
  <si>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</si>
  <si>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</si>
  <si>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</si>
  <si>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</si>
  <si>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</si>
  <si>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</si>
  <si>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</si>
  <si>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</si>
  <si>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</si>
  <si>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</si>
  <si>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</si>
  <si>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</si>
  <si>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</si>
  <si>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</si>
  <si>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</si>
  <si>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</si>
  <si>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</si>
  <si>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</si>
  <si>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</si>
  <si>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</si>
  <si>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</si>
  <si>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</si>
  <si>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</si>
  <si>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</si>
  <si>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</si>
  <si>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</si>
  <si>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</si>
  <si>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</si>
  <si>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</si>
  <si>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</si>
  <si>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</si>
  <si>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</si>
  <si>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</si>
  <si>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</si>
  <si>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</si>
  <si>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</si>
  <si>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</si>
  <si>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</si>
  <si>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</si>
  <si>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</si>
  <si>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</si>
  <si>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</si>
  <si>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</si>
  <si>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</si>
  <si>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</si>
  <si>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</si>
  <si>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</si>
  <si>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</si>
  <si>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</si>
  <si>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</si>
  <si>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</si>
  <si>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</si>
  <si>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</si>
  <si>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</si>
  <si>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</si>
  <si>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</si>
  <si>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</si>
  <si>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</si>
  <si>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</si>
  <si>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</si>
  <si>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</si>
  <si>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</si>
  <si>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</si>
  <si>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</si>
  <si>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</si>
  <si>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</si>
  <si>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</si>
  <si>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</si>
  <si>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</si>
  <si>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</si>
  <si>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</si>
  <si>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</si>
  <si>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</si>
  <si>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</si>
  <si>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</si>
  <si>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</si>
  <si>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</si>
  <si>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</si>
  <si>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</si>
  <si>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</si>
  <si>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</si>
  <si>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</si>
  <si>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</si>
  <si>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</si>
  <si>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</si>
  <si>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</si>
  <si>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</si>
  <si>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</si>
  <si>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</si>
  <si>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</si>
  <si>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</si>
  <si>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</si>
  <si>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</si>
  <si>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</si>
  <si>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</si>
  <si>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</si>
  <si>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</si>
  <si>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</si>
  <si>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</si>
  <si>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</si>
  <si>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</si>
  <si>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</si>
  <si>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</si>
  <si>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</si>
  <si>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</si>
  <si>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</si>
  <si>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</si>
  <si>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</si>
  <si>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</si>
  <si>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</si>
  <si>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</si>
  <si>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</si>
  <si>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</si>
  <si>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</si>
  <si>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</si>
  <si>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</si>
  <si>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</si>
  <si>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</si>
  <si>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</si>
  <si>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</si>
  <si>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</si>
  <si>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</si>
  <si>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</si>
  <si>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</si>
  <si>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</si>
  <si>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</si>
  <si>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</si>
  <si>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</si>
  <si>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</si>
  <si>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</si>
  <si>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</si>
  <si>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</si>
  <si>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</si>
  <si>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</si>
  <si>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</si>
  <si>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</si>
  <si>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</si>
  <si>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</si>
  <si>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</si>
  <si>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</si>
  <si>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</si>
  <si>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</si>
  <si>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</si>
  <si>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</si>
  <si>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</si>
  <si>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</si>
  <si>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</si>
  <si>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</si>
  <si>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</si>
  <si>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</si>
  <si>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</si>
  <si>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</si>
  <si>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</si>
  <si>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</si>
  <si>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</si>
  <si>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</si>
  <si>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</si>
  <si>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</si>
  <si>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</si>
  <si>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</si>
  <si>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</si>
  <si>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</si>
  <si>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</si>
  <si>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</si>
  <si>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</si>
  <si>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</si>
  <si>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</si>
  <si>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</si>
  <si>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</si>
  <si>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</si>
  <si>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</si>
  <si>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</si>
  <si>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</si>
  <si>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</si>
  <si>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</si>
  <si>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</si>
  <si>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</si>
  <si>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</si>
  <si>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</si>
  <si>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</si>
  <si>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</si>
  <si>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</si>
  <si>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</si>
  <si>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</si>
  <si>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</si>
  <si>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</si>
  <si>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</si>
  <si>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</si>
  <si>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</si>
  <si>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</si>
  <si>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</si>
  <si>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</si>
  <si>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</si>
  <si>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</si>
  <si>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</si>
  <si>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</si>
  <si>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</si>
  <si>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</si>
  <si>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</si>
  <si>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</si>
  <si>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</si>
  <si>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</si>
  <si>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</si>
  <si>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</si>
  <si>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</si>
  <si>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</si>
  <si>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</si>
  <si>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</si>
  <si>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</si>
  <si>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</si>
  <si>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</si>
  <si>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</si>
  <si>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</si>
  <si>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</si>
  <si>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</si>
  <si>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</si>
  <si>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</si>
  <si>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</si>
  <si>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</si>
  <si>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</si>
  <si>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</si>
  <si>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</si>
  <si>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</si>
  <si>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</si>
  <si>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</si>
  <si>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</si>
  <si>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</si>
  <si>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</si>
  <si>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</si>
  <si>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</si>
  <si>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</si>
  <si>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</si>
  <si>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</si>
  <si>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</si>
  <si>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</si>
  <si>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</si>
  <si>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</si>
  <si>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</si>
  <si>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</si>
  <si>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</si>
  <si>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</si>
  <si>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</si>
  <si>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</si>
  <si>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</si>
  <si>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</si>
  <si>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</si>
  <si>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</si>
  <si>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</si>
  <si>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</si>
  <si>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</si>
  <si>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</si>
  <si>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</si>
  <si>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</si>
  <si>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</si>
  <si>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</si>
  <si>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</si>
  <si>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</si>
  <si>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</si>
  <si>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</si>
  <si>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</si>
  <si>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</si>
  <si>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</si>
  <si>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</si>
  <si>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</si>
  <si>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</si>
  <si>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</si>
  <si>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</si>
  <si>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</si>
  <si>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</si>
  <si>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</si>
  <si>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</si>
  <si>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</si>
  <si>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</si>
  <si>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</si>
  <si>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</si>
  <si>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</si>
  <si>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</si>
  <si>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</si>
  <si>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</si>
  <si>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</si>
  <si>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</si>
  <si>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</si>
  <si>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</si>
  <si>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</si>
  <si>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</si>
  <si>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</si>
  <si>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</si>
  <si>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</si>
  <si>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</si>
  <si>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</si>
  <si>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</si>
  <si>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</si>
  <si>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</si>
  <si>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</si>
  <si>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</si>
  <si>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</si>
  <si>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</si>
  <si>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</si>
  <si>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</si>
  <si>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</si>
  <si>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</si>
  <si>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</si>
  <si>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</si>
  <si>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</si>
  <si>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</si>
  <si>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</si>
  <si>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</si>
  <si>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</si>
  <si>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</si>
  <si>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</si>
  <si>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</si>
  <si>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</si>
  <si>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</si>
  <si>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</si>
  <si>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</si>
  <si>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</si>
  <si>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</si>
  <si>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</si>
  <si>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</si>
  <si>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</si>
  <si>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</si>
  <si>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</si>
  <si>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</si>
  <si>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</si>
  <si>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</si>
  <si>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</si>
  <si>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</si>
  <si>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</si>
  <si>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</si>
  <si>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</si>
  <si>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</si>
  <si>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</si>
  <si>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</si>
  <si>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</si>
  <si>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</si>
  <si>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</si>
  <si>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</si>
  <si>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</si>
  <si>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</si>
  <si>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</si>
  <si>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</si>
  <si>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</si>
  <si>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</si>
  <si>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</si>
  <si>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</si>
  <si>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</si>
  <si>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</si>
  <si>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</si>
  <si>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</si>
  <si>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</si>
  <si>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</si>
  <si>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</si>
  <si>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</si>
  <si>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</si>
  <si>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</si>
  <si>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</si>
  <si>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</si>
  <si>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</si>
  <si>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</si>
  <si>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</si>
  <si>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</si>
  <si>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</si>
  <si>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</si>
  <si>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</si>
  <si>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</si>
  <si>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</si>
  <si>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</si>
  <si>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</si>
  <si>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</si>
  <si>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</si>
  <si>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</si>
  <si>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</si>
  <si>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</si>
  <si>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</si>
  <si>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</si>
  <si>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</si>
  <si>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</si>
  <si>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</si>
  <si>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</si>
  <si>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</si>
  <si>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</si>
  <si>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</si>
  <si>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</si>
  <si>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</si>
  <si>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</si>
  <si>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</si>
  <si>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</si>
  <si>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</si>
  <si>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</si>
  <si>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</si>
  <si>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</si>
  <si>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</si>
  <si>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</si>
  <si>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</si>
  <si>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</si>
  <si>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</si>
  <si>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</si>
  <si>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</si>
  <si>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</si>
  <si>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</si>
  <si>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</si>
  <si>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</si>
  <si>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</si>
  <si>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</si>
  <si>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</si>
  <si>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</si>
  <si>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</si>
  <si>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</si>
  <si>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</si>
  <si>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</si>
  <si>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</si>
  <si>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</si>
  <si>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</si>
  <si>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</si>
  <si>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</si>
  <si>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</si>
  <si>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</si>
  <si>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</si>
  <si>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</si>
  <si>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</si>
  <si>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</si>
  <si>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</si>
  <si>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</si>
  <si>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</si>
  <si>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</si>
  <si>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</si>
  <si>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</si>
  <si>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</si>
  <si>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</si>
  <si>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</si>
  <si>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</si>
  <si>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</si>
  <si>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</si>
  <si>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</si>
  <si>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</si>
  <si>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</si>
  <si>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</si>
  <si>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</si>
  <si>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</si>
  <si>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</si>
  <si>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</si>
  <si>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</si>
  <si>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</si>
  <si>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</si>
  <si>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</si>
  <si>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</si>
  <si>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</si>
  <si>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</si>
  <si>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</si>
  <si>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</si>
  <si>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</si>
  <si>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</si>
  <si>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</si>
  <si>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</si>
  <si>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</si>
  <si>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</si>
  <si>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</si>
  <si>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</si>
  <si>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</si>
  <si>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</si>
  <si>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</si>
  <si>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</si>
  <si>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</si>
  <si>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</si>
  <si>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</si>
  <si>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</si>
  <si>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</si>
  <si>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</si>
  <si>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</si>
  <si>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</si>
  <si>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</si>
  <si>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</si>
  <si>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</si>
  <si>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</si>
  <si>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</si>
  <si>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</si>
  <si>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</si>
  <si>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</si>
  <si>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</si>
  <si>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</si>
  <si>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</si>
  <si>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</si>
  <si>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</si>
  <si>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</si>
  <si>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</si>
  <si>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</si>
  <si>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</si>
  <si>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</si>
  <si>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</si>
  <si>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</si>
  <si>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</si>
  <si>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</si>
  <si>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</si>
  <si>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</si>
  <si>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</si>
  <si>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</si>
  <si>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</si>
  <si>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</si>
  <si>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</si>
  <si>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</si>
  <si>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</si>
  <si>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</si>
  <si>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</si>
  <si>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</si>
  <si>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</si>
  <si>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</si>
  <si>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</si>
  <si>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</si>
  <si>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</si>
  <si>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</si>
  <si>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</si>
  <si>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</si>
  <si>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</si>
  <si>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</si>
  <si>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</si>
  <si>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</si>
  <si>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</si>
  <si>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</si>
  <si>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</si>
  <si>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</si>
  <si>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</si>
  <si>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</si>
  <si>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</si>
  <si>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</si>
  <si>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</si>
  <si>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</si>
  <si>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</si>
  <si>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</si>
  <si>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</si>
  <si>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</si>
  <si>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</si>
  <si>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</si>
  <si>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</si>
  <si>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</si>
  <si>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</si>
  <si>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</si>
  <si>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</si>
  <si>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</si>
  <si>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</si>
  <si>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</si>
  <si>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</si>
  <si>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</si>
  <si>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</si>
  <si>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</si>
  <si>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</si>
  <si>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</si>
  <si>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</si>
  <si>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</si>
  <si>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</si>
  <si>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</si>
  <si>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</si>
  <si>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</si>
  <si>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</si>
  <si>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</si>
  <si>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</si>
  <si>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</si>
  <si>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</si>
  <si>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</si>
  <si>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</si>
  <si>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</si>
  <si>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</si>
  <si>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</si>
  <si>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</si>
  <si>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</si>
  <si>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</si>
  <si>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</si>
  <si>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</si>
  <si>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</si>
  <si>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</si>
  <si>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</si>
  <si>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</si>
  <si>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</si>
  <si>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</si>
  <si>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</si>
  <si>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</si>
  <si>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</si>
  <si>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</si>
  <si>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</si>
  <si>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</si>
  <si>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</si>
  <si>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</si>
  <si>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</si>
  <si>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</si>
  <si>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</si>
  <si>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</si>
  <si>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</si>
  <si>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</si>
  <si>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</si>
  <si>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</si>
  <si>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</si>
  <si>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</si>
  <si>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</si>
  <si>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</si>
  <si>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</si>
  <si>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</si>
  <si>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</si>
  <si>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</si>
  <si>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</si>
  <si>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</si>
  <si>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</si>
  <si>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</si>
  <si>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</si>
  <si>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</si>
  <si>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</si>
  <si>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</si>
  <si>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</si>
  <si>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</si>
  <si>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</si>
  <si>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</si>
  <si>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</si>
  <si>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</si>
  <si>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</si>
  <si>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</si>
  <si>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</si>
  <si>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</si>
  <si>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</si>
  <si>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</si>
  <si>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</si>
  <si>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</si>
  <si>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</si>
  <si>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</si>
  <si>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</si>
  <si>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</si>
  <si>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</si>
  <si>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</si>
  <si>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</si>
  <si>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</si>
  <si>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</si>
  <si>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</si>
  <si>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</si>
  <si>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</si>
  <si>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</si>
  <si>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</si>
  <si>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</si>
  <si>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</si>
  <si>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</si>
  <si>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</si>
  <si>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</si>
  <si>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</si>
  <si>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</si>
  <si>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</si>
  <si>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</si>
  <si>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</si>
  <si>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</si>
  <si>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</si>
  <si>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</si>
  <si>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</si>
  <si>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</si>
  <si>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</si>
  <si>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</si>
  <si>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</si>
  <si>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</si>
  <si>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</si>
  <si>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</si>
  <si>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</si>
  <si>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</si>
  <si>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</si>
  <si>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</si>
  <si>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</si>
  <si>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</si>
  <si>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</si>
  <si>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</si>
  <si>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</si>
  <si>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</si>
  <si>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</si>
  <si>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</si>
  <si>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</si>
  <si>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</si>
  <si>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</si>
  <si>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</si>
  <si>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</si>
  <si>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</si>
  <si>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</si>
  <si>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</si>
  <si>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</si>
  <si>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</si>
  <si>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</si>
  <si>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</si>
  <si>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</si>
  <si>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</si>
  <si>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</si>
  <si>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</si>
  <si>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</si>
  <si>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</si>
  <si>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</si>
  <si>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</si>
  <si>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</si>
  <si>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</si>
  <si>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</si>
  <si>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</si>
  <si>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</si>
  <si>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</si>
  <si>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</si>
  <si>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</si>
  <si>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</si>
  <si>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</si>
  <si>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</si>
  <si>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</si>
  <si>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</si>
  <si>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</si>
  <si>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</si>
  <si>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</si>
  <si>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</si>
  <si>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</si>
  <si>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</si>
  <si>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</si>
  <si>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</si>
  <si>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</si>
  <si>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</si>
  <si>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</si>
  <si>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</si>
  <si>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</si>
  <si>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</si>
  <si>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</si>
  <si>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</si>
  <si>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</si>
  <si>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</si>
  <si>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</si>
  <si>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</si>
  <si>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</si>
  <si>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</si>
  <si>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</si>
  <si>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</si>
  <si>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</si>
  <si>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</si>
  <si>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</si>
  <si>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</si>
  <si>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</si>
  <si>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</si>
  <si>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</si>
  <si>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</si>
  <si>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</si>
  <si>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</si>
  <si>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</si>
  <si>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</si>
  <si>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</si>
  <si>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</si>
  <si>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</si>
  <si>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</si>
  <si>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</si>
  <si>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</si>
  <si>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</si>
  <si>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</si>
  <si>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</si>
  <si>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</si>
  <si>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</si>
  <si>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</si>
  <si>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</si>
  <si>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</si>
  <si>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</si>
  <si>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</si>
  <si>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</si>
  <si>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</si>
  <si>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</si>
  <si>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</si>
  <si>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</si>
  <si>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</si>
  <si>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</si>
  <si>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</si>
  <si>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</si>
  <si>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</si>
  <si>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</si>
  <si>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</si>
  <si>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</si>
  <si>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</si>
  <si>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</si>
  <si>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</si>
  <si>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</si>
  <si>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</si>
  <si>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</si>
  <si>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</si>
  <si>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</si>
  <si>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</si>
  <si>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</si>
  <si>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</si>
  <si>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</si>
  <si>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</si>
  <si>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</si>
  <si>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</si>
  <si>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</si>
  <si>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</si>
  <si>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</si>
  <si>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</si>
  <si>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</si>
  <si>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</si>
  <si>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</si>
  <si>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</si>
  <si>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</si>
  <si>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</si>
  <si>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</si>
  <si>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</si>
  <si>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</si>
  <si>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</si>
  <si>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</si>
  <si>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</si>
  <si>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</si>
  <si>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</si>
  <si>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</si>
  <si>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</si>
  <si>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</si>
  <si>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</si>
  <si>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</si>
  <si>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</si>
  <si>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</si>
  <si>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</si>
  <si>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</si>
  <si>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</si>
  <si>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</si>
  <si>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</si>
  <si>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</si>
  <si>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</si>
  <si>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</si>
  <si>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</si>
  <si>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</si>
  <si>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</si>
  <si>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</si>
  <si>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</si>
  <si>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</si>
  <si>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</si>
  <si>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</si>
  <si>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</si>
  <si>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</si>
  <si>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</si>
  <si>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</si>
  <si>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</si>
  <si>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</si>
  <si>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</si>
  <si>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</si>
  <si>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</si>
  <si>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</si>
  <si>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</si>
  <si>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</si>
  <si>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</si>
  <si>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</si>
  <si>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</si>
  <si>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</si>
  <si>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</si>
  <si>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</si>
  <si>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</si>
  <si>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</si>
  <si>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</si>
  <si>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</si>
  <si>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</si>
  <si>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</si>
  <si>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</si>
  <si>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</si>
  <si>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</si>
  <si>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</si>
  <si>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</si>
  <si>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</si>
  <si>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</si>
  <si>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</si>
  <si>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</si>
  <si>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</si>
  <si>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</si>
  <si>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</si>
  <si>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</si>
  <si>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</si>
  <si>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</si>
  <si>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</si>
  <si>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</si>
  <si>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</si>
  <si>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</si>
  <si>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</si>
  <si>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</si>
  <si>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</si>
  <si>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</si>
  <si>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</si>
  <si>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</si>
  <si>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</si>
  <si>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</si>
  <si>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</si>
  <si>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</si>
  <si>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</si>
  <si>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</si>
  <si>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</si>
  <si>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</si>
  <si>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</si>
  <si>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</si>
  <si>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</si>
  <si>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</si>
  <si>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</si>
  <si>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</si>
  <si>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</si>
  <si>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</si>
  <si>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</si>
  <si>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</si>
  <si>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</si>
  <si>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</si>
  <si>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</si>
  <si>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</si>
  <si>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</si>
  <si>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</si>
  <si>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</si>
  <si>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</si>
  <si>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</si>
  <si>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</si>
  <si>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</si>
  <si>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</si>
  <si>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</si>
  <si>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</si>
  <si>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</si>
  <si>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</si>
  <si>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</si>
  <si>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</si>
  <si>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</si>
  <si>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</si>
  <si>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</si>
  <si>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</si>
  <si>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</si>
  <si>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</si>
  <si>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</si>
  <si>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</si>
  <si>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</si>
  <si>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</si>
  <si>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</si>
  <si>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</si>
  <si>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</si>
  <si>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</si>
  <si>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</si>
  <si>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</si>
  <si>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</si>
  <si>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</si>
  <si>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</si>
  <si>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</si>
  <si>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</si>
  <si>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</si>
  <si>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</si>
  <si>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</si>
  <si>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</si>
  <si>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</si>
  <si>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</si>
  <si>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</si>
  <si>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</si>
  <si>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</si>
  <si>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</si>
  <si>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</si>
  <si>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</si>
  <si>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</si>
  <si>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</si>
  <si>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</si>
  <si>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</si>
  <si>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</si>
  <si>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</si>
  <si>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</si>
  <si>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</si>
  <si>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</si>
  <si>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</si>
  <si>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</si>
  <si>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</si>
  <si>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</si>
  <si>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</si>
  <si>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</si>
  <si>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</si>
  <si>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</si>
  <si>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</si>
  <si>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</si>
  <si>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</si>
  <si>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</si>
  <si>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</si>
  <si>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</si>
  <si>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</si>
  <si>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</si>
  <si>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</si>
  <si>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</si>
  <si>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</si>
  <si>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</si>
  <si>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</si>
  <si>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</si>
  <si>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</si>
  <si>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</si>
  <si>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</si>
  <si>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</si>
  <si>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</si>
  <si>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</si>
  <si>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</si>
  <si>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</si>
  <si>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</si>
  <si>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</si>
  <si>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</si>
  <si>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</si>
  <si>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</si>
  <si>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</si>
  <si>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</si>
  <si>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</si>
  <si>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</si>
  <si>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</si>
  <si>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</si>
  <si>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</si>
  <si>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</si>
  <si>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</si>
  <si>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</si>
  <si>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</si>
  <si>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</si>
  <si>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</si>
  <si>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</si>
  <si>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</si>
  <si>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</si>
  <si>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</si>
  <si>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</si>
  <si>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</si>
  <si>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</si>
  <si>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</si>
  <si>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</si>
  <si>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</si>
  <si>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</si>
  <si>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</si>
  <si>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</si>
  <si>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</si>
  <si>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</si>
  <si>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</si>
  <si>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</si>
  <si>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</si>
  <si>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</si>
  <si>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</si>
  <si>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</si>
  <si>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</si>
  <si>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</si>
  <si>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</si>
  <si>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</si>
  <si>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</si>
  <si>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</si>
  <si>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</si>
  <si>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</si>
  <si>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</si>
  <si>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</si>
  <si>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</si>
  <si>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</si>
  <si>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</si>
  <si>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</si>
  <si>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</si>
  <si>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</si>
  <si>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</si>
  <si>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</si>
  <si>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</si>
  <si>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</si>
  <si>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</si>
  <si>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</si>
  <si>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</si>
  <si>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</si>
  <si>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</si>
  <si>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</si>
  <si>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</si>
  <si>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</si>
  <si>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</si>
  <si>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</si>
  <si>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</si>
  <si>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</si>
  <si>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</si>
  <si>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</si>
  <si>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</si>
  <si>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</si>
  <si>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</si>
  <si>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</si>
  <si>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</si>
  <si>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</si>
  <si>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</si>
  <si>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</si>
  <si>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</si>
  <si>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</si>
  <si>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</si>
  <si>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</si>
  <si>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</si>
  <si>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</si>
  <si>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</si>
  <si>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</si>
  <si>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</si>
  <si>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</si>
  <si>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</si>
  <si>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</si>
  <si>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</si>
  <si>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</si>
  <si>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</si>
  <si>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</si>
  <si>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</si>
  <si>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</si>
  <si>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</si>
  <si>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</si>
  <si>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</si>
  <si>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</si>
  <si>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</si>
  <si>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</si>
  <si>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</si>
  <si>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</si>
  <si>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</si>
  <si>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</si>
  <si>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</si>
  <si>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</si>
  <si>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</si>
  <si>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</si>
  <si>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</si>
  <si>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</si>
  <si>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</si>
  <si>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</si>
  <si>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</si>
  <si>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</si>
  <si>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</si>
  <si>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</si>
  <si>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</si>
  <si>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</si>
  <si>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</si>
  <si>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</si>
  <si>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</si>
  <si>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</si>
  <si>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</si>
  <si>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</si>
  <si>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</si>
  <si>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</si>
  <si>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</si>
  <si>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</si>
  <si>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</si>
  <si>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</si>
  <si>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</si>
  <si>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</si>
  <si>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</si>
  <si>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</si>
  <si>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</si>
  <si>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</si>
  <si>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</si>
  <si>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</si>
  <si>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</si>
  <si>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</si>
  <si>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</si>
  <si>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</si>
  <si>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</si>
  <si>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</si>
  <si>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</si>
  <si>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</si>
  <si>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</si>
  <si>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</si>
  <si>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</si>
  <si>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</si>
  <si>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</si>
  <si>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</si>
  <si>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</si>
  <si>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</si>
  <si>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</si>
  <si>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</si>
  <si>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</si>
  <si>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</si>
  <si>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</si>
  <si>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</si>
  <si>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</si>
  <si>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</si>
  <si>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</si>
  <si>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</si>
  <si>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</si>
  <si>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</si>
  <si>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</si>
  <si>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</si>
  <si>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</si>
  <si>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</si>
  <si>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</si>
  <si>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</si>
  <si>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</si>
  <si>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</si>
  <si>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</si>
  <si>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</si>
  <si>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</si>
  <si>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</si>
  <si>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</si>
  <si>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</si>
  <si>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</si>
  <si>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</si>
  <si>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</si>
  <si>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</si>
  <si>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</si>
  <si>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</si>
  <si>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</si>
  <si>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</si>
  <si>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</si>
  <si>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</si>
  <si>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</si>
  <si>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</si>
  <si>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</si>
  <si>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</si>
  <si>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</si>
  <si>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</si>
  <si>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</si>
  <si>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</si>
  <si>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</si>
  <si>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</si>
  <si>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</si>
  <si>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</si>
  <si>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</si>
  <si>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</si>
  <si>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</si>
  <si>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</si>
  <si>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</si>
  <si>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</si>
  <si>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</si>
  <si>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</si>
  <si>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</si>
  <si>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</si>
  <si>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</si>
  <si>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</si>
  <si>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</si>
  <si>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</si>
  <si>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</si>
  <si>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</si>
  <si>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</si>
  <si>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</si>
  <si>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</si>
  <si>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</si>
  <si>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</si>
  <si>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</si>
  <si>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</si>
  <si>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</si>
  <si>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</si>
  <si>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</si>
  <si>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</si>
  <si>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</si>
  <si>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</si>
  <si>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</si>
  <si>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</si>
  <si>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</si>
  <si>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</si>
  <si>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</si>
  <si>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</si>
  <si>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</si>
  <si>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</si>
  <si>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</si>
  <si>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</si>
  <si>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</si>
  <si>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</si>
  <si>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</si>
  <si>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</si>
  <si>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</si>
  <si>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</si>
  <si>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</si>
  <si>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</si>
  <si>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</si>
  <si>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</si>
  <si>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</si>
  <si>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</si>
  <si>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</si>
  <si>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</si>
  <si>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</si>
  <si>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</si>
  <si>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</si>
  <si>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</si>
  <si>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</si>
  <si>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</si>
  <si>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</si>
  <si>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</si>
  <si>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</si>
  <si>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</si>
  <si>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</si>
  <si>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</si>
  <si>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</si>
  <si>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</si>
  <si>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</si>
  <si>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</si>
  <si>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</si>
  <si>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</si>
  <si>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</si>
  <si>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</si>
  <si>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</si>
  <si>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</si>
  <si>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</si>
  <si>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</si>
  <si>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</si>
  <si>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</si>
  <si>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</si>
  <si>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</si>
  <si>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</si>
  <si>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</si>
  <si>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</si>
  <si>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</si>
  <si>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</si>
  <si>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</si>
  <si>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</si>
  <si>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</si>
  <si>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</si>
  <si>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</si>
  <si>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</si>
  <si>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</si>
  <si>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</si>
  <si>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</si>
  <si>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</si>
  <si>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</si>
  <si>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</si>
  <si>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</si>
  <si>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</si>
  <si>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</si>
  <si>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</si>
  <si>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</si>
  <si>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</si>
  <si>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</si>
  <si>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</si>
  <si>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</si>
  <si>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</si>
  <si>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</si>
  <si>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</si>
  <si>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</si>
  <si>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</si>
  <si>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</si>
  <si>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</si>
  <si>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</si>
  <si>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</si>
  <si>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</si>
  <si>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</si>
  <si>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</si>
  <si>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</si>
  <si>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</si>
  <si>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</si>
  <si>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</si>
  <si>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</si>
  <si>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</si>
  <si>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</si>
  <si>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</si>
  <si>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</si>
  <si>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</si>
  <si>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</si>
  <si>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</si>
  <si>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</si>
  <si>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</si>
  <si>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</si>
  <si>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</si>
  <si>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</si>
  <si>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</si>
  <si>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</si>
  <si>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</si>
  <si>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</si>
  <si>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</si>
  <si>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</si>
  <si>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</si>
  <si>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</si>
  <si>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</si>
  <si>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</si>
  <si>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</si>
  <si>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</si>
  <si>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</si>
  <si>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</si>
  <si>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</si>
  <si>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</si>
  <si>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</si>
  <si>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</si>
  <si>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</si>
  <si>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</si>
  <si>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</si>
  <si>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</si>
  <si>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</si>
  <si>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</si>
  <si>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</si>
  <si>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</si>
  <si>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</si>
  <si>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</si>
  <si>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</si>
  <si>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</si>
  <si>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</si>
  <si>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</si>
  <si>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</si>
  <si>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</si>
  <si>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</si>
  <si>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</si>
  <si>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</si>
  <si>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</si>
  <si>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</si>
  <si>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</si>
  <si>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</si>
  <si>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</si>
  <si>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</si>
  <si>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</si>
  <si>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</si>
  <si>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</si>
  <si>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</si>
  <si>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</si>
  <si>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</si>
  <si>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</si>
  <si>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</si>
  <si>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</si>
  <si>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</si>
  <si>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</si>
  <si>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</si>
  <si>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</si>
  <si>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</si>
  <si>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</si>
  <si>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</si>
  <si>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</si>
  <si>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</si>
  <si>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</si>
  <si>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</si>
  <si>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</si>
  <si>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</si>
  <si>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</si>
  <si>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</si>
  <si>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</si>
  <si>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</si>
  <si>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</si>
  <si>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</si>
  <si>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</si>
  <si>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</si>
  <si>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</si>
  <si>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</si>
  <si>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</si>
  <si>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</si>
  <si>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</si>
  <si>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</si>
  <si>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</si>
  <si>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</si>
  <si>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</si>
  <si>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</si>
  <si>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</si>
  <si>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</si>
  <si>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</si>
  <si>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</si>
  <si>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</si>
  <si>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</si>
  <si>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</si>
  <si>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</si>
  <si>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</si>
  <si>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</si>
  <si>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</si>
  <si>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</si>
  <si>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</si>
  <si>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</si>
  <si>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</si>
  <si>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</si>
  <si>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</si>
  <si>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</si>
  <si>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</si>
  <si>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</si>
  <si>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</si>
  <si>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</si>
  <si>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</si>
  <si>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</si>
  <si>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</si>
  <si>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</si>
  <si>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</si>
  <si>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</si>
  <si>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</si>
  <si>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</si>
  <si>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</si>
  <si>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</si>
  <si>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</si>
  <si>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</si>
  <si>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</si>
  <si>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</si>
  <si>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</si>
  <si>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</si>
  <si>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</si>
  <si>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</si>
  <si>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</si>
  <si>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</si>
  <si>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</si>
  <si>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</si>
  <si>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</si>
  <si>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</si>
  <si>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</si>
  <si>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</si>
  <si>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</si>
  <si>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</si>
  <si>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</si>
  <si>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</si>
  <si>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</si>
  <si>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</si>
  <si>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</si>
  <si>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</si>
  <si>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</si>
  <si>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</si>
  <si>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</si>
  <si>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</si>
  <si>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</si>
  <si>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</si>
  <si>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</si>
  <si>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</si>
  <si>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</si>
  <si>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</si>
  <si>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</si>
  <si>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</si>
  <si>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</si>
  <si>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</si>
  <si>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</si>
  <si>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</si>
  <si>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</si>
  <si>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</si>
  <si>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</si>
  <si>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</si>
  <si>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</si>
  <si>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</si>
  <si>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</si>
  <si>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</si>
  <si>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</si>
  <si>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</si>
  <si>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</si>
  <si>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</si>
  <si>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</si>
  <si>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</si>
  <si>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</si>
  <si>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</si>
  <si>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</si>
  <si>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</si>
  <si>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</si>
  <si>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</si>
  <si>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</si>
  <si>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</si>
  <si>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</si>
  <si>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</si>
  <si>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</si>
  <si>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</si>
  <si>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</si>
  <si>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</si>
  <si>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</si>
  <si>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</si>
  <si>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</si>
  <si>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</si>
  <si>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</si>
  <si>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</si>
  <si>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</si>
  <si>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</si>
  <si>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</si>
  <si>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</si>
  <si>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</si>
  <si>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</si>
  <si>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</si>
  <si>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</si>
  <si>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</si>
  <si>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</si>
  <si>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</si>
  <si>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</si>
  <si>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</si>
  <si>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</si>
  <si>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</si>
  <si>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</si>
  <si>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</si>
  <si>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</si>
  <si>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</si>
  <si>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</si>
  <si>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</si>
  <si>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</si>
  <si>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</si>
  <si>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</si>
  <si>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</si>
  <si>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</si>
  <si>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</si>
  <si>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</si>
  <si>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</si>
  <si>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</si>
  <si>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</si>
  <si>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</si>
  <si>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</si>
  <si>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</si>
  <si>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</si>
  <si>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</si>
  <si>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</si>
  <si>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</si>
  <si>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</si>
  <si>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</si>
  <si>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</si>
  <si>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</si>
  <si>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</si>
  <si>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</si>
  <si>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</si>
  <si>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</si>
  <si>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</si>
  <si>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</si>
  <si>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</si>
  <si>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</si>
  <si>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</si>
  <si>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</si>
  <si>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</si>
  <si>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</si>
  <si>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</si>
  <si>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</si>
  <si>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</si>
  <si>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</si>
  <si>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</si>
  <si>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</si>
  <si>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</si>
  <si>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</si>
  <si>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</si>
  <si>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</si>
  <si>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</si>
  <si>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</si>
  <si>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</si>
  <si>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</si>
  <si>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</si>
  <si>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</si>
  <si>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</si>
  <si>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</si>
  <si>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</si>
  <si>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</si>
  <si>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</si>
  <si>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</si>
  <si>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</si>
  <si>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</si>
  <si>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</si>
  <si>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</si>
  <si>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</si>
  <si>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</si>
  <si>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</si>
  <si>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</si>
  <si>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</si>
  <si>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</si>
  <si>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</si>
  <si>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</si>
  <si>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</si>
  <si>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</si>
  <si>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</si>
  <si>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</si>
  <si>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</si>
  <si>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</si>
  <si>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</si>
  <si>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</si>
  <si>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</si>
  <si>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</si>
  <si>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</si>
  <si>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</si>
  <si>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</si>
  <si>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</si>
  <si>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</si>
  <si>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</si>
  <si>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</si>
  <si>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</si>
  <si>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</si>
  <si>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</si>
  <si>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</si>
  <si>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</si>
  <si>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</si>
  <si>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</si>
  <si>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</si>
  <si>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</si>
  <si>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</si>
  <si>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</si>
  <si>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</si>
  <si>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</si>
  <si>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</si>
  <si>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</si>
  <si>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</si>
  <si>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</si>
  <si>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</si>
  <si>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</si>
  <si>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</si>
  <si>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</si>
  <si>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</si>
  <si>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</si>
  <si>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</si>
  <si>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</si>
  <si>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</si>
  <si>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</si>
  <si>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</si>
  <si>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</si>
  <si>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</si>
  <si>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</si>
  <si>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</si>
  <si>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</si>
  <si>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</si>
  <si>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</si>
  <si>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</si>
  <si>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</si>
  <si>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</si>
  <si>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</si>
  <si>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</si>
  <si>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</si>
  <si>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</si>
  <si>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</si>
  <si>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</si>
  <si>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</si>
  <si>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</si>
  <si>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</si>
  <si>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</si>
  <si>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</si>
  <si>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</si>
  <si>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</si>
  <si>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</si>
  <si>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</si>
  <si>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</si>
  <si>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</si>
  <si>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</si>
  <si>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</si>
  <si>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</si>
  <si>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</si>
  <si>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</si>
  <si>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</si>
  <si>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</si>
  <si>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</si>
  <si>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</si>
  <si>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</si>
  <si>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</si>
  <si>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</si>
  <si>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</si>
  <si>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</si>
  <si>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</si>
  <si>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</si>
  <si>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</si>
  <si>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</si>
  <si>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</si>
  <si>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</si>
  <si>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</si>
  <si>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</si>
  <si>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</si>
  <si>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</si>
  <si>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</si>
  <si>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</si>
  <si>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</si>
  <si>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</si>
  <si>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</si>
  <si>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</si>
  <si>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</si>
  <si>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</si>
  <si>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</si>
  <si>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</si>
  <si>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</si>
  <si>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</si>
  <si>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</si>
  <si>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</si>
  <si>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</si>
  <si>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</si>
  <si>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</si>
  <si>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</si>
  <si>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</si>
  <si>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</si>
  <si>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</si>
  <si>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</si>
  <si>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</si>
  <si>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</si>
  <si>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</si>
  <si>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</si>
  <si>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</si>
  <si>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</si>
  <si>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</si>
  <si>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</si>
  <si>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</si>
  <si>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</si>
  <si>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</si>
  <si>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</si>
  <si>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</si>
  <si>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</si>
  <si>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</si>
  <si>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</si>
  <si>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</si>
  <si>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</si>
  <si>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</si>
  <si>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</si>
  <si>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</si>
  <si>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</si>
  <si>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</si>
  <si>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</si>
  <si>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</si>
  <si>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</si>
  <si>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</si>
  <si>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</si>
  <si>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</si>
  <si>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</si>
  <si>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</si>
  <si>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</si>
  <si>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</si>
  <si>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</si>
  <si>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</si>
  <si>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</si>
  <si>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</si>
  <si>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</si>
  <si>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</si>
  <si>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</si>
  <si>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</si>
  <si>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</si>
  <si>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</si>
  <si>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</si>
  <si>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</si>
  <si>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</si>
  <si>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</si>
  <si>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</si>
  <si>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</si>
  <si>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</si>
  <si>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</si>
  <si>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</si>
  <si>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</si>
  <si>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</si>
  <si>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</si>
  <si>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</si>
  <si>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</si>
  <si>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</si>
  <si>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</si>
  <si>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</si>
  <si>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</si>
  <si>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</si>
  <si>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</si>
  <si>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</si>
  <si>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</si>
  <si>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</si>
  <si>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</si>
  <si>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</si>
  <si>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</si>
  <si>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</si>
  <si>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</si>
  <si>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</si>
  <si>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</si>
  <si>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</si>
  <si>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</si>
  <si>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</si>
  <si>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</si>
  <si>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</si>
  <si>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</si>
  <si>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</si>
  <si>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</si>
  <si>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</si>
  <si>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</si>
  <si>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</si>
  <si>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</si>
  <si>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</si>
  <si>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</si>
  <si>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</si>
  <si>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</si>
  <si>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</si>
  <si>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</si>
  <si>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</si>
  <si>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</si>
  <si>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</si>
  <si>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</si>
  <si>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</si>
  <si>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</si>
  <si>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</si>
  <si>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</si>
  <si>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</si>
  <si>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</si>
  <si>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</si>
  <si>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</si>
  <si>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</si>
  <si>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</si>
  <si>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</si>
  <si>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</si>
  <si>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</si>
  <si>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</si>
  <si>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</si>
  <si>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</si>
  <si>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</si>
  <si>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</si>
  <si>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</si>
  <si>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</si>
  <si>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</si>
  <si>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</si>
  <si>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</si>
  <si>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</si>
  <si>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</si>
  <si>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</si>
  <si>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</si>
  <si>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</si>
  <si>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</si>
  <si>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</si>
  <si>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</si>
  <si>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</si>
  <si>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</si>
  <si>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</si>
  <si>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</si>
  <si>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</si>
  <si>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</si>
  <si>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</si>
  <si>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</si>
  <si>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</si>
  <si>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</si>
  <si>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</si>
  <si>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</si>
  <si>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</si>
  <si>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</si>
  <si>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</si>
  <si>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</si>
  <si>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</si>
  <si>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</si>
  <si>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</si>
  <si>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</si>
  <si>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</si>
  <si>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</si>
  <si>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</si>
  <si>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</si>
  <si>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</si>
  <si>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</si>
  <si>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</si>
  <si>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</si>
  <si>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</si>
  <si>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</si>
  <si>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</si>
  <si>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</si>
  <si>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</si>
  <si>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</si>
  <si>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</si>
  <si>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</si>
  <si>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</si>
  <si>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</si>
  <si>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</si>
  <si>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</si>
  <si>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</si>
  <si>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</si>
  <si>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</si>
  <si>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</si>
  <si>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</si>
  <si>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</si>
  <si>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</si>
  <si>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</si>
  <si>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</si>
  <si>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</si>
  <si>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</si>
  <si>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</si>
  <si>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</si>
  <si>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</si>
  <si>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</si>
  <si>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</si>
  <si>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</si>
  <si>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</si>
  <si>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</si>
  <si>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</si>
  <si>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</si>
  <si>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</si>
  <si>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</si>
  <si>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</si>
  <si>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</si>
  <si>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</si>
  <si>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</si>
  <si>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</si>
  <si>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</si>
  <si>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</si>
  <si>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</si>
  <si>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</si>
  <si>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</si>
  <si>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</si>
  <si>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</si>
  <si>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</si>
  <si>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</si>
  <si>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</si>
  <si>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</si>
  <si>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</si>
  <si>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</si>
  <si>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</si>
  <si>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</si>
  <si>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</si>
  <si>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</si>
  <si>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</si>
  <si>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</si>
  <si>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</si>
  <si>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</si>
  <si>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</si>
  <si>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</si>
  <si>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</si>
  <si>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</si>
  <si>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</si>
  <si>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</si>
  <si>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</si>
  <si>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</si>
  <si>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</si>
  <si>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</si>
  <si>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</si>
  <si>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</si>
  <si>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</si>
  <si>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</si>
  <si>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</si>
  <si>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</si>
  <si>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</si>
  <si>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</si>
  <si>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</si>
  <si>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</si>
  <si>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</si>
  <si>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</si>
  <si>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</si>
  <si>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</si>
  <si>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</si>
  <si>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</si>
  <si>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</si>
  <si>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</si>
  <si>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</si>
  <si>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</si>
  <si>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</si>
  <si>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</si>
  <si>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</si>
  <si>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</si>
  <si>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</si>
  <si>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</si>
  <si>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</si>
  <si>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</si>
  <si>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</si>
  <si>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</si>
  <si>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</si>
  <si>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</si>
  <si>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</si>
  <si>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</si>
  <si>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</si>
  <si>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</si>
  <si>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</si>
  <si>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</si>
  <si>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</si>
  <si>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</si>
  <si>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</si>
  <si>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</si>
  <si>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</si>
  <si>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</si>
  <si>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</si>
  <si>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</si>
  <si>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</si>
  <si>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</si>
  <si>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</si>
  <si>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</si>
  <si>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</si>
  <si>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</si>
  <si>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</si>
  <si>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</si>
  <si>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</si>
  <si>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</si>
  <si>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</si>
  <si>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</si>
  <si>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</si>
  <si>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</si>
  <si>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</si>
  <si>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</si>
  <si>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</si>
  <si>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</si>
  <si>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</si>
  <si>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</si>
  <si>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</si>
  <si>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</si>
  <si>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</si>
  <si>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</si>
  <si>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</si>
  <si>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</si>
  <si>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</si>
  <si>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</si>
  <si>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</si>
  <si>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</si>
  <si>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</si>
  <si>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</si>
  <si>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</si>
  <si>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</si>
  <si>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</si>
  <si>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</si>
  <si>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</si>
  <si>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</si>
  <si>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</si>
  <si>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</si>
  <si>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</si>
  <si>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</si>
  <si>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</si>
  <si>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</si>
  <si>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</si>
  <si>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</si>
  <si>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</si>
  <si>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</si>
  <si>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</si>
  <si>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</si>
  <si>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</si>
  <si>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</si>
  <si>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</si>
  <si>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</si>
  <si>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</si>
  <si>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</si>
  <si>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</si>
  <si>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</si>
  <si>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</si>
  <si>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</si>
  <si>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</si>
  <si>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</si>
  <si>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</si>
  <si>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</si>
  <si>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</si>
  <si>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</si>
  <si>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</si>
  <si>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</si>
  <si>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</si>
  <si>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</si>
  <si>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</si>
  <si>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</si>
  <si>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</si>
  <si>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</si>
  <si>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</si>
  <si>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</si>
  <si>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</si>
  <si>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</si>
  <si>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</si>
  <si>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</si>
  <si>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</si>
  <si>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</si>
  <si>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</si>
  <si>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</si>
  <si>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</si>
  <si>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</si>
  <si>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</si>
  <si>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</si>
  <si>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</si>
  <si>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</si>
  <si>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</si>
  <si>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</si>
  <si>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</si>
  <si>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</si>
  <si>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</si>
  <si>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</si>
  <si>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</si>
  <si>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</si>
  <si>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</si>
  <si>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</si>
  <si>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</si>
  <si>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</si>
  <si>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</si>
  <si>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</si>
  <si>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</si>
  <si>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</si>
  <si>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</si>
  <si>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</si>
  <si>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</si>
  <si>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</si>
  <si>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</si>
  <si>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</si>
  <si>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</si>
  <si>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</si>
  <si>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</si>
  <si>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</si>
  <si>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</si>
  <si>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</si>
  <si>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</si>
  <si>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</si>
  <si>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</si>
  <si>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</si>
  <si>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</si>
  <si>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</si>
  <si>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</si>
  <si>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</si>
  <si>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</si>
  <si>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</si>
  <si>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</si>
  <si>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</si>
  <si>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</si>
  <si>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</si>
  <si>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</si>
  <si>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</si>
  <si>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</si>
  <si>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</si>
  <si>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</si>
  <si>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</si>
  <si>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</si>
  <si>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</si>
  <si>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</si>
  <si>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</si>
  <si>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</si>
  <si>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</si>
  <si>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</si>
  <si>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</si>
  <si>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</si>
  <si>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</si>
  <si>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</si>
  <si>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</si>
  <si>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</si>
  <si>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</si>
  <si>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</si>
  <si>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</si>
  <si>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</si>
  <si>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</si>
  <si>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</si>
  <si>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</si>
  <si>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</si>
  <si>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</si>
  <si>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</si>
  <si>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</si>
  <si>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</si>
  <si>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</si>
  <si>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</si>
  <si>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</si>
  <si>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</si>
  <si>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</si>
  <si>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</si>
  <si>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</si>
  <si>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</si>
  <si>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</si>
  <si>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</si>
  <si>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</si>
  <si>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</si>
  <si>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</si>
  <si>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</si>
  <si>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</si>
  <si>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</si>
  <si>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</si>
  <si>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</si>
  <si>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</si>
  <si>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</si>
  <si>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</si>
  <si>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</si>
  <si>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</si>
  <si>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</si>
  <si>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</si>
  <si>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</si>
  <si>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</si>
  <si>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</si>
  <si>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</si>
  <si>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</si>
  <si>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</si>
  <si>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</si>
  <si>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</si>
  <si>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</si>
  <si>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</si>
  <si>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</si>
  <si>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</si>
  <si>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</si>
  <si>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</si>
  <si>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</si>
  <si>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</si>
  <si>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</si>
  <si>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</si>
  <si>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</si>
  <si>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</si>
  <si>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</si>
  <si>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</si>
  <si>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</si>
  <si>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</si>
  <si>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</si>
  <si>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</si>
  <si>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</si>
  <si>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</si>
  <si>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</si>
  <si>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</si>
  <si>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</si>
  <si>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</si>
  <si>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</si>
  <si>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</si>
  <si>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</si>
  <si>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</si>
  <si>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</si>
  <si>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</si>
  <si>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</si>
  <si>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</si>
  <si>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</si>
  <si>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</si>
  <si>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</si>
  <si>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</si>
  <si>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</si>
  <si>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</si>
  <si>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</si>
  <si>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</si>
  <si>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</si>
  <si>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</si>
  <si>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</si>
  <si>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</si>
  <si>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</si>
  <si>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</si>
  <si>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</si>
  <si>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</si>
  <si>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</si>
  <si>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</si>
  <si>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</si>
  <si>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</si>
  <si>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</si>
  <si>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</si>
  <si>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</si>
  <si>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</si>
  <si>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</si>
  <si>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</si>
  <si>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</si>
  <si>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</si>
  <si>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</si>
  <si>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</si>
  <si>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</si>
  <si>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</si>
  <si>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</si>
  <si>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</si>
  <si>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</si>
  <si>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</si>
  <si>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</si>
  <si>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</si>
  <si>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</si>
  <si>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</si>
  <si>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</si>
  <si>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</si>
  <si>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</si>
  <si>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</si>
  <si>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</si>
  <si>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</si>
  <si>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</si>
  <si>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</si>
  <si>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</si>
  <si>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</si>
  <si>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</si>
  <si>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</si>
  <si>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</si>
  <si>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</si>
  <si>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</si>
  <si>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</si>
  <si>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</si>
  <si>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</si>
  <si>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</si>
  <si>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</si>
  <si>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</si>
  <si>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</si>
  <si>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</si>
  <si>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</si>
  <si>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</si>
  <si>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</si>
  <si>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</si>
  <si>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</si>
  <si>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</si>
  <si>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</si>
  <si>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</si>
  <si>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</si>
  <si>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</si>
  <si>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</si>
  <si>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</si>
  <si>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</si>
  <si>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</si>
  <si>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</si>
  <si>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</si>
  <si>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</si>
  <si>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</si>
  <si>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</si>
  <si>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</si>
  <si>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</si>
  <si>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</si>
  <si>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</si>
  <si>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</si>
  <si>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</si>
  <si>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</si>
  <si>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</si>
  <si>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</si>
  <si>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</si>
  <si>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</si>
  <si>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</si>
  <si>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</si>
  <si>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</si>
  <si>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</si>
  <si>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</si>
  <si>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</si>
  <si>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</si>
  <si>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</si>
  <si>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</si>
  <si>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</si>
  <si>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</si>
  <si>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</si>
  <si>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</si>
  <si>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</si>
  <si>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</si>
  <si>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</si>
  <si>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</si>
  <si>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</si>
  <si>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</si>
  <si>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</si>
  <si>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</si>
  <si>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</si>
  <si>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</si>
  <si>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</si>
  <si>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</si>
  <si>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</si>
  <si>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</si>
  <si>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</si>
  <si>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</si>
  <si>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</si>
  <si>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</si>
  <si>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</si>
  <si>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</si>
  <si>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</si>
  <si>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</si>
  <si>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</si>
  <si>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</si>
  <si>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</si>
  <si>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</si>
  <si>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</si>
  <si>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</si>
  <si>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</si>
  <si>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</si>
  <si>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</si>
  <si>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</si>
  <si>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</si>
  <si>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</si>
  <si>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</si>
  <si>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</si>
  <si>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</si>
  <si>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</si>
  <si>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</si>
  <si>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</si>
  <si>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</si>
  <si>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</si>
  <si>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</si>
  <si>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</si>
  <si>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</si>
  <si>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</si>
  <si>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</si>
  <si>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</si>
  <si>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</si>
  <si>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</si>
  <si>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</si>
  <si>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</si>
  <si>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</si>
  <si>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</si>
  <si>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</si>
  <si>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</si>
  <si>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</si>
  <si>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</si>
  <si>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</si>
  <si>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</si>
  <si>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</si>
  <si>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</si>
  <si>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</si>
  <si>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</si>
  <si>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</si>
  <si>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</si>
  <si>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</si>
  <si>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</si>
  <si>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</si>
  <si>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</si>
  <si>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</si>
  <si>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</si>
  <si>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</si>
  <si>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</si>
  <si>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</si>
  <si>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</si>
  <si>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</si>
  <si>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</si>
  <si>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</si>
  <si>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</si>
  <si>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</si>
  <si>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</si>
  <si>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</si>
  <si>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</si>
  <si>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</si>
  <si>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</si>
  <si>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</si>
  <si>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</si>
  <si>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</si>
  <si>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</si>
  <si>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</si>
  <si>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</si>
  <si>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</si>
  <si>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</si>
  <si>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</si>
  <si>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</si>
  <si>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</si>
  <si>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</si>
  <si>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</si>
  <si>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</si>
  <si>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</si>
  <si>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</si>
  <si>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</si>
  <si>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</si>
  <si>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</si>
  <si>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</si>
  <si>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</si>
  <si>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</si>
  <si>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</si>
  <si>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</si>
  <si>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</si>
  <si>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</si>
  <si>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</si>
  <si>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</si>
  <si>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</si>
  <si>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</si>
  <si>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</si>
  <si>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</si>
  <si>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</si>
  <si>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</si>
  <si>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</si>
  <si>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</si>
  <si>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</si>
  <si>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</si>
  <si>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</si>
  <si>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</si>
  <si>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</si>
  <si>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</si>
  <si>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</si>
  <si>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</si>
  <si>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</si>
  <si>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</si>
  <si>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</si>
  <si>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</si>
  <si>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</si>
  <si>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</si>
  <si>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</si>
  <si>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</si>
  <si>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</si>
  <si>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</si>
  <si>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</si>
  <si>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</si>
  <si>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</si>
  <si>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</si>
  <si>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</si>
  <si>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</si>
  <si>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</si>
  <si>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</si>
  <si>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</si>
  <si>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</si>
  <si>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</si>
  <si>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</si>
  <si>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</si>
  <si>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</si>
  <si>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</si>
  <si>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</si>
  <si>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</si>
  <si>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</si>
  <si>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</si>
  <si>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</si>
  <si>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</si>
  <si>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</si>
  <si>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</si>
  <si>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</si>
  <si>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</si>
  <si>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</si>
  <si>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</si>
  <si>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</si>
  <si>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</si>
  <si>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</si>
  <si>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</si>
  <si>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</si>
  <si>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</si>
  <si>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</si>
  <si>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</si>
  <si>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</si>
  <si>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</si>
  <si>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</si>
  <si>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</si>
  <si>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</si>
  <si>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</si>
  <si>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</si>
  <si>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</si>
  <si>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</si>
  <si>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</si>
  <si>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</si>
  <si>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</si>
  <si>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</si>
  <si>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</si>
  <si>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</si>
  <si>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</si>
  <si>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</si>
  <si>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</si>
  <si>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</si>
  <si>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</si>
  <si>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</si>
  <si>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</si>
  <si>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</si>
  <si>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</si>
  <si>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</si>
  <si>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</si>
  <si>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</si>
  <si>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</si>
  <si>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</si>
  <si>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</si>
  <si>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</si>
  <si>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</si>
  <si>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</si>
  <si>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</si>
  <si>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</si>
  <si>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</si>
  <si>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</si>
  <si>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</si>
  <si>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</si>
  <si>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</si>
  <si>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</si>
  <si>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</si>
  <si>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</si>
  <si>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</si>
  <si>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</si>
  <si>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</si>
  <si>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</si>
  <si>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</si>
  <si>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</si>
  <si>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</si>
  <si>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</si>
  <si>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</si>
  <si>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</si>
  <si>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</si>
  <si>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</si>
  <si>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</si>
  <si>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</si>
  <si>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</si>
  <si>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</si>
  <si>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</si>
  <si>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</si>
  <si>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</si>
  <si>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</si>
  <si>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</si>
  <si>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</si>
  <si>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</si>
  <si>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</si>
  <si>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</si>
  <si>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</si>
  <si>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</si>
  <si>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</si>
  <si>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</si>
  <si>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</si>
  <si>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</si>
  <si>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</si>
  <si>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</si>
  <si>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</si>
  <si>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</si>
  <si>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</si>
  <si>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</si>
  <si>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</si>
  <si>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</si>
  <si>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</si>
  <si>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</si>
  <si>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</si>
  <si>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</si>
  <si>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</si>
  <si>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</si>
  <si>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</si>
  <si>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</si>
  <si>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</si>
  <si>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</si>
  <si>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</si>
  <si>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</si>
  <si>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</si>
  <si>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</si>
  <si>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</si>
  <si>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</si>
  <si>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</si>
  <si>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</si>
  <si>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</si>
  <si>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</si>
  <si>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</si>
  <si>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</si>
  <si>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</si>
  <si>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</si>
  <si>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</si>
  <si>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</si>
  <si>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</si>
  <si>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</si>
  <si>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</si>
  <si>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</si>
  <si>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</si>
  <si>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</si>
  <si>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</si>
  <si>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</si>
  <si>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</si>
  <si>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</si>
  <si>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</si>
  <si>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</si>
  <si>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</si>
  <si>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</si>
  <si>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</si>
  <si>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</si>
  <si>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</si>
  <si>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</si>
  <si>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</si>
  <si>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</si>
  <si>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</si>
  <si>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</si>
  <si>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</si>
  <si>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</si>
  <si>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</si>
  <si>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</si>
  <si>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</si>
  <si>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</si>
  <si>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</si>
  <si>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</si>
  <si>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</si>
  <si>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</si>
  <si>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</si>
  <si>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</si>
  <si>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</si>
  <si>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</si>
  <si>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</si>
  <si>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</si>
  <si>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</si>
  <si>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</si>
  <si>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</si>
  <si>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</si>
  <si>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</si>
  <si>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</si>
  <si>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</si>
  <si>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</si>
  <si>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</si>
  <si>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</si>
  <si>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</si>
  <si>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</si>
  <si>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</si>
  <si>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</si>
  <si>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</si>
  <si>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</si>
  <si>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</si>
  <si>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</si>
  <si>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</si>
  <si>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</si>
  <si>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</si>
  <si>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</si>
  <si>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</si>
  <si>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</si>
  <si>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</si>
  <si>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</si>
  <si>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</si>
  <si>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</si>
  <si>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</si>
  <si>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</si>
  <si>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</si>
  <si>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</si>
  <si>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</si>
  <si>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</si>
  <si>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</si>
  <si>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</si>
  <si>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</si>
  <si>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</si>
  <si>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</si>
  <si>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</si>
  <si>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</si>
  <si>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</si>
  <si>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</si>
  <si>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</si>
  <si>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</si>
  <si>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</si>
  <si>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</si>
  <si>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</si>
  <si>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</si>
  <si>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</si>
  <si>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</si>
  <si>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</si>
  <si>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</si>
  <si>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</si>
  <si>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</si>
  <si>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</si>
  <si>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</si>
  <si>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</si>
  <si>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</si>
  <si>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</si>
  <si>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</si>
  <si>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</si>
  <si>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</si>
  <si>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</si>
  <si>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</si>
  <si>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</si>
  <si>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</si>
  <si>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</si>
  <si>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</si>
  <si>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</si>
  <si>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</si>
  <si>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</si>
  <si>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</si>
  <si>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</si>
  <si>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</si>
  <si>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</si>
  <si>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</si>
  <si>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</si>
  <si>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</si>
  <si>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</si>
  <si>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</si>
  <si>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</si>
  <si>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</si>
  <si>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</si>
  <si>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</si>
  <si>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</si>
  <si>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</si>
  <si>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</si>
  <si>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</si>
  <si>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</si>
  <si>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</si>
  <si>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</si>
  <si>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</si>
  <si>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</si>
  <si>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</si>
  <si>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</si>
  <si>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</si>
  <si>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</si>
  <si>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</si>
  <si>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</si>
  <si>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</si>
  <si>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</si>
  <si>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</si>
  <si>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</si>
  <si>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</si>
  <si>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</si>
  <si>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</si>
  <si>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</si>
  <si>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</si>
  <si>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</si>
  <si>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</si>
  <si>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</si>
  <si>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</si>
  <si>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</si>
  <si>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</si>
  <si>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</si>
  <si>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</si>
  <si>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</si>
  <si>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</si>
  <si>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</si>
  <si>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</si>
  <si>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</si>
  <si>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</si>
  <si>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</si>
  <si>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</si>
  <si>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</si>
  <si>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</si>
  <si>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</si>
  <si>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</si>
  <si>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</si>
  <si>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</si>
  <si>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</si>
  <si>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</si>
  <si>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</si>
  <si>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</si>
  <si>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</si>
  <si>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</si>
  <si>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</si>
  <si>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</si>
  <si>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</si>
  <si>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</si>
  <si>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</si>
  <si>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</si>
  <si>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</si>
  <si>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</si>
  <si>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</si>
  <si>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</si>
  <si>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</si>
  <si>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</si>
  <si>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</si>
  <si>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</si>
  <si>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</si>
  <si>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</si>
  <si>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</si>
  <si>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</si>
  <si>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</si>
  <si>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</si>
  <si>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</si>
  <si>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</si>
  <si>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</si>
  <si>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</si>
  <si>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</si>
  <si>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</si>
  <si>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</si>
  <si>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</si>
  <si>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</si>
  <si>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</si>
  <si>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</si>
  <si>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</si>
  <si>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</si>
  <si>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</si>
  <si>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</si>
  <si>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</si>
  <si>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</si>
  <si>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</si>
  <si>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</si>
  <si>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</si>
  <si>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</si>
  <si>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</si>
  <si>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</si>
  <si>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</si>
  <si>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</si>
  <si>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</si>
  <si>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</si>
  <si>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</si>
  <si>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</si>
  <si>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</si>
  <si>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</si>
  <si>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</si>
  <si>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</si>
  <si>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</si>
  <si>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</si>
  <si>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</si>
  <si>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</si>
  <si>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</si>
  <si>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</si>
  <si>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</si>
  <si>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</si>
  <si>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</si>
  <si>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</si>
  <si>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</si>
  <si>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</si>
  <si>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</si>
  <si>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</si>
  <si>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</si>
  <si>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</si>
  <si>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</si>
  <si>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</si>
  <si>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</si>
  <si>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</si>
  <si>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</si>
  <si>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</si>
  <si>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</si>
  <si>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</si>
  <si>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</si>
  <si>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</si>
  <si>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</si>
  <si>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</si>
  <si>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</si>
  <si>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</si>
  <si>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</si>
  <si>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</si>
  <si>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</si>
  <si>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</si>
  <si>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</si>
  <si>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</si>
  <si>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</si>
  <si>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</si>
  <si>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</si>
  <si>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</si>
  <si>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</si>
  <si>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</si>
  <si>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</si>
  <si>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</si>
  <si>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</si>
  <si>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</si>
  <si>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</si>
  <si>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</si>
  <si>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</si>
  <si>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</si>
  <si>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</si>
  <si>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</si>
  <si>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</si>
  <si>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</si>
  <si>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</si>
  <si>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</si>
  <si>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</si>
  <si>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</si>
  <si>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</si>
  <si>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</si>
  <si>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</si>
  <si>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</si>
  <si>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</si>
  <si>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</si>
  <si>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</si>
  <si>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</si>
  <si>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</si>
  <si>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</si>
  <si>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</si>
  <si>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</si>
  <si>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</si>
  <si>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</si>
  <si>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</si>
  <si>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</si>
  <si>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</si>
  <si>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</si>
  <si>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</si>
  <si>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</si>
  <si>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</si>
  <si>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</si>
  <si>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</si>
  <si>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</si>
  <si>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</si>
  <si>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</si>
  <si>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</si>
  <si>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</si>
  <si>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</si>
  <si>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</si>
  <si>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</si>
  <si>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</si>
  <si>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</si>
  <si>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</si>
  <si>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</si>
  <si>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</si>
  <si>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</si>
  <si>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</si>
  <si>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</si>
  <si>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</si>
  <si>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</si>
  <si>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</si>
  <si>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</si>
  <si>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</si>
  <si>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</si>
  <si>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</si>
  <si>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</si>
  <si>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</si>
  <si>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</si>
  <si>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</si>
  <si>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</si>
  <si>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</si>
  <si>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</si>
  <si>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</si>
  <si>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</si>
  <si>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</si>
  <si>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</si>
  <si>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</si>
  <si>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</si>
  <si>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</si>
  <si>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</si>
  <si>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</si>
  <si>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</si>
  <si>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</si>
  <si>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</si>
  <si>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</si>
  <si>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</si>
  <si>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</si>
  <si>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</si>
  <si>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</si>
  <si>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</si>
  <si>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</si>
  <si>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</si>
  <si>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</si>
  <si>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</si>
  <si>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</si>
  <si>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</si>
  <si>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</si>
  <si>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</si>
  <si>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</si>
  <si>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</si>
  <si>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</si>
  <si>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</si>
  <si>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</si>
  <si>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</si>
  <si>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</si>
  <si>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</si>
  <si>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</si>
  <si>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</si>
  <si>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</si>
  <si>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</si>
  <si>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</si>
  <si>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</si>
  <si>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</si>
  <si>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</si>
  <si>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</si>
  <si>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</si>
  <si>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</si>
  <si>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</si>
  <si>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</si>
  <si>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</si>
  <si>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</si>
  <si>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</si>
  <si>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</si>
  <si>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</si>
  <si>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</si>
  <si>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</si>
  <si>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</si>
  <si>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</si>
  <si>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</si>
  <si>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</si>
  <si>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</si>
  <si>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</si>
  <si>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</si>
  <si>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</si>
  <si>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</si>
  <si>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</si>
  <si>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</si>
  <si>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</si>
  <si>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</si>
  <si>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</si>
  <si>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</si>
  <si>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</si>
  <si>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</si>
  <si>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</si>
  <si>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</si>
  <si>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</si>
  <si>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</si>
  <si>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</si>
  <si>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</si>
  <si>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</si>
  <si>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</si>
  <si>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</si>
  <si>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</si>
  <si>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</si>
  <si>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</si>
  <si>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</si>
  <si>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</si>
  <si>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</si>
  <si>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</si>
  <si>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</si>
  <si>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</si>
  <si>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</si>
  <si>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</si>
  <si>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</si>
  <si>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</si>
  <si>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</si>
  <si>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</si>
  <si>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</si>
  <si>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</si>
  <si>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</si>
  <si>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</si>
  <si>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</si>
  <si>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</si>
  <si>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</si>
  <si>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</si>
  <si>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</si>
  <si>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</si>
  <si>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</si>
  <si>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</si>
  <si>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</si>
  <si>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</si>
  <si>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</si>
  <si>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</si>
  <si>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</si>
  <si>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</si>
  <si>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</si>
  <si>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</si>
  <si>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</si>
  <si>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</si>
  <si>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</si>
  <si>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</si>
  <si>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</si>
  <si>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</si>
  <si>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</si>
  <si>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</si>
  <si>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</si>
  <si>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</si>
  <si>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</si>
  <si>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</si>
  <si>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</si>
  <si>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</si>
  <si>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</si>
  <si>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</si>
  <si>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</si>
  <si>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</si>
  <si>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</si>
  <si>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</si>
  <si>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</si>
  <si>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</si>
  <si>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</si>
  <si>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</si>
  <si>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</si>
  <si>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</si>
  <si>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</si>
  <si>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</si>
  <si>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</si>
  <si>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</si>
  <si>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</si>
  <si>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</si>
  <si>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</si>
  <si>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</si>
  <si>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</si>
  <si>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</si>
  <si>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</si>
  <si>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</si>
  <si>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</si>
  <si>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</si>
  <si>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</si>
  <si>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</si>
  <si>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</si>
  <si>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</si>
  <si>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</si>
  <si>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</si>
  <si>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</si>
  <si>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</si>
  <si>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</si>
  <si>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</si>
  <si>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</si>
  <si>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</si>
  <si>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</si>
  <si>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</si>
  <si>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</si>
  <si>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</si>
  <si>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</si>
  <si>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</si>
  <si>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</si>
  <si>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</si>
  <si>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</si>
  <si>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</si>
  <si>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</si>
  <si>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</si>
  <si>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</si>
  <si>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</si>
  <si>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</si>
  <si>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</si>
  <si>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</si>
  <si>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</si>
  <si>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</si>
  <si>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</si>
  <si>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</si>
  <si>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</si>
  <si>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</si>
  <si>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</si>
  <si>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</si>
  <si>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</si>
  <si>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</si>
  <si>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</si>
  <si>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</si>
  <si>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</si>
  <si>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</si>
  <si>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</si>
  <si>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</si>
  <si>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</si>
  <si>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</si>
  <si>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</si>
  <si>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</si>
  <si>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</si>
  <si>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</si>
  <si>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</si>
  <si>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</si>
  <si>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</si>
  <si>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</si>
  <si>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</si>
  <si>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</si>
  <si>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</si>
  <si>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</si>
  <si>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</si>
  <si>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</si>
  <si>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</si>
  <si>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</si>
  <si>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</si>
  <si>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</si>
  <si>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</si>
  <si>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</si>
  <si>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</si>
  <si>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</si>
  <si>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</si>
  <si>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</si>
  <si>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</si>
  <si>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</si>
  <si>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</si>
  <si>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</si>
  <si>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</si>
  <si>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</si>
  <si>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</si>
  <si>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</si>
  <si>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</si>
  <si>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</si>
  <si>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</si>
  <si>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</si>
  <si>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</si>
  <si>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</si>
  <si>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</si>
  <si>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</si>
  <si>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</si>
  <si>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</si>
  <si>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</si>
  <si>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</si>
  <si>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</si>
  <si>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</si>
  <si>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</si>
  <si>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</si>
  <si>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</si>
  <si>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</si>
  <si>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</si>
  <si>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</si>
  <si>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</si>
  <si>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</si>
  <si>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</si>
  <si>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</si>
  <si>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</si>
  <si>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</si>
  <si>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</si>
  <si>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</si>
  <si>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</si>
  <si>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</si>
  <si>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</si>
  <si>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</si>
  <si>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</si>
  <si>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</si>
  <si>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</si>
  <si>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</si>
  <si>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</si>
  <si>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</si>
  <si>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</si>
  <si>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</si>
  <si>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</si>
  <si>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</si>
  <si>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</si>
  <si>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</si>
  <si>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</si>
  <si>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</si>
  <si>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</si>
  <si>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</si>
  <si>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</si>
  <si>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</si>
  <si>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</si>
  <si>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</si>
  <si>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</si>
  <si>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</si>
  <si>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</si>
  <si>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</si>
  <si>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</si>
  <si>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</si>
  <si>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</si>
  <si>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</si>
  <si>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</si>
  <si>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</si>
  <si>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</si>
  <si>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</si>
  <si>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</si>
  <si>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</si>
  <si>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</si>
  <si>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</si>
  <si>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</si>
  <si>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</si>
  <si>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</si>
  <si>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</si>
  <si>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</si>
  <si>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</si>
  <si>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</si>
  <si>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</si>
  <si>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</si>
  <si>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</si>
  <si>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</si>
  <si>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</si>
  <si>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</si>
  <si>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</si>
  <si>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</si>
  <si>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</si>
  <si>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</si>
  <si>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</si>
  <si>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</si>
  <si>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</si>
  <si>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</si>
  <si>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</si>
  <si>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</si>
  <si>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</si>
  <si>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</si>
  <si>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</si>
  <si>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</si>
  <si>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</si>
  <si>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</si>
  <si>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</si>
  <si>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</si>
  <si>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</si>
  <si>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</si>
  <si>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</si>
  <si>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</si>
  <si>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</si>
  <si>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</si>
  <si>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</si>
  <si>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</si>
  <si>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</si>
  <si>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</si>
  <si>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</si>
  <si>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</si>
  <si>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</si>
  <si>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</si>
  <si>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</si>
  <si>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</si>
  <si>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</si>
  <si>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</si>
  <si>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</si>
  <si>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</si>
  <si>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</si>
  <si>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</si>
  <si>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</si>
  <si>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</si>
  <si>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</si>
  <si>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</si>
  <si>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</si>
  <si>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</si>
  <si>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</si>
  <si>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</si>
  <si>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</si>
  <si>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</si>
  <si>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</si>
  <si>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</si>
  <si>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</si>
  <si>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</si>
  <si>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</si>
  <si>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</si>
  <si>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</si>
  <si>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</si>
  <si>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</si>
  <si>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</si>
  <si>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</si>
  <si>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</si>
  <si>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</si>
  <si>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</si>
  <si>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</si>
  <si>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</si>
  <si>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</si>
  <si>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</si>
  <si>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</si>
  <si>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</si>
  <si>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</si>
  <si>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</si>
  <si>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</si>
  <si>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</si>
  <si>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</si>
  <si>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</si>
  <si>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</si>
  <si>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</si>
  <si>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</si>
  <si>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</si>
  <si>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</si>
  <si>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</si>
  <si>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</si>
  <si>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</si>
  <si>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</si>
  <si>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</si>
  <si>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</si>
  <si>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</si>
  <si>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</si>
  <si>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</si>
  <si>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</si>
  <si>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</si>
  <si>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</si>
  <si>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</si>
  <si>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</si>
  <si>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</si>
  <si>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</si>
  <si>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</si>
  <si>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</si>
  <si>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</si>
  <si>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</si>
  <si>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</si>
  <si>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</si>
  <si>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</si>
  <si>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</si>
  <si>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</si>
  <si>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</si>
  <si>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</si>
  <si>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</si>
  <si>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</si>
  <si>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</si>
  <si>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</si>
  <si>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</si>
  <si>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</si>
  <si>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</si>
  <si>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</si>
  <si>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</si>
  <si>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</si>
  <si>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</si>
  <si>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</si>
  <si>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</si>
  <si>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</si>
  <si>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</si>
  <si>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</si>
  <si>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</si>
  <si>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</si>
  <si>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</si>
  <si>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</si>
  <si>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</si>
  <si>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</si>
  <si>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</si>
  <si>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</si>
  <si>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</si>
  <si>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</si>
  <si>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</si>
  <si>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</si>
  <si>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</si>
  <si>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</si>
  <si>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</si>
  <si>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</si>
  <si>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</si>
  <si>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</si>
  <si>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</si>
  <si>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</si>
  <si>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</si>
  <si>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</si>
  <si>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</si>
  <si>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</si>
  <si>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</si>
  <si>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</si>
  <si>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</si>
  <si>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</si>
  <si>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</si>
  <si>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</si>
  <si>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</si>
  <si>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</si>
  <si>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</si>
  <si>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</si>
  <si>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</si>
  <si>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</si>
  <si>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</si>
  <si>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</si>
  <si>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</si>
  <si>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</si>
  <si>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</si>
  <si>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</si>
  <si>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</si>
  <si>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</si>
  <si>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</si>
  <si>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</si>
  <si>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</si>
  <si>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</si>
  <si>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</si>
  <si>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</si>
  <si>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</si>
  <si>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</si>
  <si>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</si>
  <si>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</si>
  <si>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</si>
  <si>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</si>
  <si>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</si>
  <si>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</si>
  <si>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</si>
  <si>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</si>
  <si>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</si>
  <si>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</si>
  <si>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</si>
  <si>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</si>
  <si>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</si>
  <si>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</si>
  <si>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</si>
  <si>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</si>
  <si>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</si>
  <si>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</si>
  <si>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</si>
  <si>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</si>
  <si>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</si>
  <si>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</si>
  <si>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</si>
  <si>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</si>
  <si>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</si>
  <si>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</si>
  <si>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</si>
  <si>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</si>
  <si>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</si>
  <si>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</si>
  <si>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</si>
  <si>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</si>
  <si>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</si>
  <si>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</si>
  <si>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</si>
  <si>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</si>
  <si>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</si>
  <si>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</si>
  <si>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</si>
  <si>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</si>
  <si>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</si>
  <si>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</si>
  <si>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</si>
  <si>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</si>
  <si>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</si>
  <si>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</si>
  <si>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</si>
  <si>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</si>
  <si>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</si>
  <si>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</si>
  <si>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</si>
  <si>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</si>
  <si>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</si>
  <si>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</si>
  <si>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</si>
  <si>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</si>
  <si>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</si>
  <si>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</si>
  <si>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</si>
  <si>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</si>
  <si>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</si>
  <si>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</si>
  <si>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</si>
  <si>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</si>
  <si>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</si>
  <si>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</si>
  <si>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</si>
  <si>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</si>
  <si>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</si>
  <si>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</si>
  <si>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</si>
  <si>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</si>
  <si>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</si>
  <si>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</si>
  <si>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</si>
  <si>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</si>
  <si>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</si>
  <si>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</si>
  <si>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</si>
  <si>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</si>
  <si>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</si>
  <si>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</si>
  <si>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</si>
  <si>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</si>
  <si>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</si>
  <si>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</si>
  <si>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</si>
  <si>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</si>
  <si>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</si>
  <si>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</si>
  <si>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</si>
  <si>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</si>
  <si>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</si>
  <si>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</si>
  <si>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</si>
  <si>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</si>
  <si>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</si>
  <si>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</si>
  <si>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</si>
  <si>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</si>
  <si>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</si>
  <si>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</si>
  <si>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</si>
  <si>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</si>
  <si>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</si>
  <si>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</si>
  <si>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</si>
  <si>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</si>
  <si>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</si>
  <si>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</si>
  <si>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</si>
  <si>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</si>
  <si>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</si>
  <si>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</si>
  <si>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</si>
  <si>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</si>
  <si>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</si>
  <si>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</si>
  <si>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</si>
  <si>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</si>
  <si>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</si>
  <si>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</si>
  <si>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</si>
  <si>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</si>
  <si>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</si>
  <si>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</si>
  <si>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</si>
  <si>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</si>
  <si>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</si>
  <si>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</si>
  <si>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</si>
  <si>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</si>
  <si>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</si>
  <si>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</si>
  <si>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</si>
  <si>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</si>
  <si>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</si>
  <si>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</si>
  <si>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</si>
  <si>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</si>
  <si>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</si>
  <si>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</si>
  <si>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</si>
  <si>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</si>
  <si>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</si>
  <si>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</si>
  <si>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</si>
  <si>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</si>
  <si>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</si>
  <si>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</si>
  <si>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</si>
  <si>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</si>
  <si>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</si>
  <si>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</si>
  <si>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</si>
  <si>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</si>
  <si>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</si>
  <si>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</si>
  <si>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</si>
  <si>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</si>
  <si>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</si>
  <si>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</si>
  <si>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</si>
  <si>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</si>
  <si>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</si>
  <si>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</si>
  <si>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</si>
  <si>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</si>
  <si>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</si>
  <si>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</si>
  <si>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</si>
  <si>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</si>
  <si>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</si>
  <si>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</si>
  <si>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</si>
  <si>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</si>
  <si>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</si>
  <si>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</si>
  <si>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</si>
  <si>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</si>
  <si>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</si>
  <si>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</si>
  <si>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</si>
  <si>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</si>
  <si>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</si>
  <si>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</si>
  <si>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</si>
  <si>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</si>
  <si>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</si>
  <si>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</si>
  <si>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</si>
  <si>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</si>
  <si>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</si>
  <si>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</si>
  <si>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</si>
  <si>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</si>
  <si>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</si>
  <si>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</si>
  <si>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</si>
  <si>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</si>
  <si>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</si>
  <si>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</si>
  <si>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</si>
  <si>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</si>
  <si>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</si>
  <si>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</si>
  <si>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</si>
  <si>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</si>
  <si>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</si>
  <si>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</si>
  <si>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</si>
  <si>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</si>
  <si>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</si>
  <si>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</si>
  <si>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</si>
  <si>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</si>
  <si>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</si>
  <si>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</si>
  <si>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</si>
  <si>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</si>
  <si>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</si>
  <si>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</si>
  <si>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</si>
  <si>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</si>
  <si>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</si>
  <si>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</si>
  <si>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</si>
  <si>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</si>
  <si>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</si>
  <si>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</si>
  <si>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</si>
  <si>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</si>
  <si>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</si>
  <si>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</si>
  <si>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</si>
  <si>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</si>
  <si>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</si>
  <si>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</si>
  <si>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</si>
  <si>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</si>
  <si>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</si>
  <si>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</si>
  <si>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</si>
  <si>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</si>
  <si>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</si>
  <si>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</si>
  <si>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</si>
  <si>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</si>
  <si>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</si>
  <si>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</si>
  <si>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</si>
  <si>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</si>
  <si>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</si>
  <si>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</si>
  <si>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</si>
  <si>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</si>
  <si>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</si>
  <si>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</si>
  <si>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</si>
  <si>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</si>
  <si>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</si>
  <si>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</si>
  <si>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</si>
  <si>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</si>
  <si>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</si>
  <si>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</si>
  <si>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</si>
  <si>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</si>
  <si>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</si>
  <si>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</si>
  <si>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</si>
  <si>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</si>
  <si>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</si>
  <si>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</si>
  <si>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</si>
  <si>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</si>
  <si>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</si>
  <si>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</si>
  <si>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</si>
  <si>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</si>
  <si>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</si>
  <si>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</si>
  <si>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</si>
  <si>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</si>
  <si>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</si>
  <si>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</si>
  <si>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</si>
  <si>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</si>
  <si>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</si>
  <si>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</si>
  <si>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</si>
  <si>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</si>
  <si>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</si>
  <si>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</si>
  <si>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</si>
  <si>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</si>
  <si>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</si>
  <si>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</si>
  <si>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</si>
  <si>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</si>
  <si>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</si>
  <si>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</si>
  <si>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</si>
  <si>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</si>
  <si>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</si>
  <si>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</si>
  <si>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</si>
  <si>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</si>
  <si>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</si>
  <si>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</si>
  <si>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</si>
  <si>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</si>
  <si>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</si>
  <si>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</si>
  <si>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</si>
  <si>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</si>
  <si>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</si>
  <si>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</si>
  <si>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</si>
  <si>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</si>
  <si>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</si>
  <si>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</si>
  <si>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</si>
  <si>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</si>
  <si>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</si>
  <si>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</si>
  <si>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</si>
  <si>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</si>
  <si>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</si>
  <si>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</si>
  <si>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</si>
  <si>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</si>
  <si>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</si>
  <si>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</si>
  <si>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</si>
  <si>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</si>
  <si>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</si>
  <si>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</si>
  <si>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</si>
  <si>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</si>
  <si>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</si>
  <si>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</si>
  <si>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</si>
  <si>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</si>
  <si>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</si>
  <si>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</si>
  <si>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</si>
  <si>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</si>
  <si>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</si>
  <si>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</si>
  <si>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</si>
  <si>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</si>
  <si>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</si>
  <si>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</si>
  <si>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</si>
  <si>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</si>
  <si>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</si>
  <si>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</si>
  <si>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</si>
  <si>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</si>
  <si>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</si>
  <si>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</si>
  <si>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</si>
  <si>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</si>
  <si>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</si>
  <si>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</si>
  <si>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</si>
  <si>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</si>
  <si>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</si>
  <si>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</si>
  <si>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</si>
  <si>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</si>
  <si>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</si>
  <si>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</si>
  <si>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</si>
  <si>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</si>
  <si>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</si>
  <si>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</si>
  <si>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</si>
  <si>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</si>
  <si>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</si>
  <si>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</si>
  <si>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</si>
  <si>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</si>
  <si>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</si>
  <si>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</si>
  <si>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</si>
  <si>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</si>
  <si>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</si>
  <si>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</si>
  <si>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</si>
  <si>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</si>
  <si>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</si>
  <si>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</si>
  <si>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</si>
  <si>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</si>
  <si>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</si>
  <si>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</si>
  <si>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</si>
  <si>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</si>
  <si>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</si>
  <si>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</si>
  <si>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</si>
  <si>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</si>
  <si>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</si>
  <si>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</si>
  <si>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</si>
  <si>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</si>
  <si>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</si>
  <si>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</si>
  <si>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</si>
  <si>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</si>
  <si>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</si>
  <si>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</si>
  <si>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</si>
  <si>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</si>
  <si>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</si>
  <si>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</si>
  <si>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</si>
  <si>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</si>
  <si>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</si>
  <si>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</si>
  <si>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</si>
  <si>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</si>
  <si>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</si>
  <si>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</si>
  <si>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</si>
  <si>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</si>
  <si>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</si>
  <si>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</si>
  <si>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</si>
  <si>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</si>
  <si>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</si>
  <si>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</si>
  <si>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</si>
  <si>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</si>
  <si>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</si>
  <si>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</si>
  <si>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</si>
  <si>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</si>
  <si>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</si>
  <si>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</si>
  <si>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</si>
  <si>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</si>
  <si>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</si>
  <si>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</si>
  <si>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</si>
  <si>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</si>
  <si>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</si>
  <si>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</si>
  <si>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</si>
  <si>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</si>
  <si>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</si>
  <si>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</si>
  <si>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</si>
  <si>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</si>
  <si>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</si>
  <si>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</si>
  <si>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</si>
  <si>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</si>
  <si>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</si>
  <si>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</si>
  <si>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</si>
  <si>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</si>
  <si>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</si>
  <si>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</si>
  <si>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</si>
  <si>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</si>
  <si>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</si>
  <si>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</si>
  <si>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</si>
  <si>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</si>
  <si>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</si>
  <si>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</si>
  <si>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</si>
  <si>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</si>
  <si>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</si>
  <si>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</si>
  <si>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</si>
  <si>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</si>
  <si>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</si>
  <si>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</si>
  <si>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</si>
  <si>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</si>
  <si>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</si>
  <si>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</si>
  <si>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</si>
  <si>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</si>
  <si>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</si>
  <si>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</si>
  <si>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</si>
  <si>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</si>
  <si>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</si>
  <si>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</si>
  <si>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</si>
  <si>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</si>
  <si>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</si>
  <si>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</si>
  <si>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</si>
  <si>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</si>
  <si>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</si>
  <si>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</si>
  <si>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</si>
  <si>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</si>
  <si>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</si>
  <si>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</si>
  <si>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</si>
  <si>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</si>
  <si>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</si>
  <si>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</si>
  <si>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</si>
  <si>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</si>
  <si>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</si>
  <si>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</si>
  <si>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</si>
  <si>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</si>
  <si>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</si>
  <si>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</si>
  <si>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</si>
  <si>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</si>
  <si>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</si>
  <si>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</si>
  <si>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</si>
  <si>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</si>
  <si>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</si>
  <si>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</si>
  <si>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</si>
  <si>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</si>
  <si>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</si>
  <si>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</si>
  <si>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</si>
  <si>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</si>
  <si>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</si>
  <si>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</si>
  <si>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</si>
  <si>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</si>
  <si>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</si>
  <si>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</si>
  <si>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</si>
  <si>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</si>
  <si>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</si>
  <si>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</si>
  <si>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</si>
  <si>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</si>
  <si>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</si>
  <si>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</si>
  <si>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</si>
  <si>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</si>
  <si>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</si>
  <si>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</si>
  <si>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</si>
  <si>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</si>
  <si>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</si>
  <si>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</si>
  <si>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</si>
  <si>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</si>
  <si>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</si>
  <si>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</si>
  <si>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</si>
  <si>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</si>
  <si>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</si>
  <si>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</si>
  <si>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</si>
  <si>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</si>
  <si>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</si>
  <si>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</si>
  <si>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</si>
  <si>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</si>
  <si>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</si>
  <si>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</si>
  <si>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</si>
  <si>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</si>
  <si>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</si>
  <si>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</si>
  <si>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</si>
  <si>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</si>
  <si>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</si>
  <si>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</si>
  <si>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</si>
  <si>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</si>
  <si>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</si>
  <si>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</si>
  <si>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</si>
  <si>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</si>
  <si>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</si>
  <si>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</si>
  <si>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</si>
  <si>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</si>
  <si>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</si>
  <si>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</si>
  <si>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</si>
  <si>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</si>
  <si>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</si>
  <si>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</si>
  <si>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</si>
  <si>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</si>
  <si>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</si>
  <si>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</si>
  <si>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</si>
  <si>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</si>
  <si>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</si>
  <si>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</si>
  <si>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</si>
  <si>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</si>
  <si>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</si>
  <si>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</si>
  <si>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</si>
  <si>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</si>
  <si>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</si>
  <si>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</si>
  <si>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</si>
  <si>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</si>
  <si>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</si>
  <si>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</si>
  <si>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</si>
  <si>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</si>
  <si>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</si>
  <si>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</si>
  <si>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</si>
  <si>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</si>
  <si>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</si>
  <si>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</si>
  <si>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</si>
  <si>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</si>
  <si>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</si>
  <si>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</si>
  <si>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</si>
  <si>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</si>
  <si>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</si>
  <si>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</si>
  <si>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</si>
  <si>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</si>
  <si>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</si>
  <si>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</si>
  <si>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</si>
  <si>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</si>
  <si>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</si>
  <si>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</si>
  <si>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</si>
  <si>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</si>
  <si>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</si>
  <si>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</si>
  <si>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</si>
  <si>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</si>
  <si>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</si>
  <si>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</si>
  <si>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</si>
  <si>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</si>
  <si>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</si>
  <si>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</si>
  <si>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</si>
  <si>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</si>
  <si>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</si>
  <si>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</si>
  <si>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</si>
  <si>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</si>
  <si>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</si>
  <si>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</si>
  <si>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</si>
  <si>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</si>
  <si>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</si>
  <si>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</si>
  <si>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</si>
  <si>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</si>
  <si>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</si>
  <si>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</si>
  <si>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</si>
  <si>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</si>
  <si>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</si>
  <si>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</si>
  <si>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</si>
  <si>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</si>
  <si>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</si>
  <si>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</si>
  <si>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</si>
  <si>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</si>
  <si>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</si>
  <si>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</si>
  <si>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</si>
  <si>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</si>
  <si>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</si>
  <si>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</si>
  <si>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</si>
  <si>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</si>
  <si>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</si>
  <si>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</si>
  <si>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</si>
  <si>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</si>
  <si>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</si>
  <si>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</si>
  <si>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</si>
  <si>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</si>
  <si>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</si>
  <si>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</si>
  <si>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</si>
  <si>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</si>
  <si>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</si>
  <si>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</si>
  <si>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</si>
  <si>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</si>
  <si>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</si>
  <si>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</si>
  <si>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</si>
  <si>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</si>
  <si>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</si>
  <si>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</si>
  <si>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</si>
  <si>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</si>
  <si>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</si>
  <si>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</si>
  <si>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</si>
  <si>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</si>
  <si>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</si>
  <si>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</si>
  <si>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</si>
  <si>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</si>
  <si>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</si>
  <si>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</si>
  <si>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</si>
  <si>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</si>
  <si>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</si>
  <si>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</si>
  <si>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</si>
  <si>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</si>
  <si>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</si>
  <si>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</si>
  <si>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</si>
  <si>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</si>
  <si>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</si>
  <si>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</si>
  <si>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</si>
  <si>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</si>
  <si>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</si>
  <si>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</si>
  <si>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</si>
  <si>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</si>
  <si>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</si>
  <si>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</si>
  <si>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</si>
  <si>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</si>
  <si>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</si>
  <si>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</si>
  <si>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</si>
  <si>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</si>
  <si>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</si>
  <si>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</si>
  <si>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</si>
  <si>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</si>
  <si>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</si>
  <si>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</si>
  <si>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</si>
  <si>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</si>
  <si>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</si>
  <si>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</si>
  <si>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</si>
  <si>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</si>
  <si>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</si>
  <si>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</si>
  <si>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</si>
  <si>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</si>
  <si>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</si>
  <si>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</si>
  <si>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</si>
  <si>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</si>
  <si>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</si>
  <si>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</si>
  <si>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</si>
  <si>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</si>
  <si>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</si>
  <si>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</si>
  <si>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</si>
  <si>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</si>
  <si>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</si>
  <si>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</si>
  <si>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</si>
  <si>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</si>
  <si>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</si>
  <si>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</si>
  <si>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</si>
  <si>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</si>
  <si>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</si>
  <si>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</si>
  <si>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</si>
  <si>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</si>
  <si>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</si>
  <si>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</si>
  <si>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</si>
  <si>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</si>
  <si>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</si>
  <si>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</si>
  <si>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</si>
  <si>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</si>
  <si>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</si>
  <si>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</si>
  <si>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</si>
  <si>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</si>
  <si>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</si>
  <si>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</si>
  <si>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</si>
  <si>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</si>
  <si>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</si>
  <si>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</si>
  <si>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</si>
  <si>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</si>
  <si>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</si>
  <si>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</si>
  <si>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</si>
  <si>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</si>
  <si>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</si>
  <si>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</si>
  <si>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</si>
  <si>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</si>
  <si>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</si>
  <si>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</si>
  <si>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</si>
  <si>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</si>
  <si>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</si>
  <si>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</si>
  <si>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</si>
  <si>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</si>
  <si>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</si>
  <si>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</si>
  <si>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</si>
  <si>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</si>
  <si>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</si>
  <si>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</si>
  <si>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</si>
  <si>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</si>
  <si>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</si>
  <si>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</si>
  <si>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</si>
  <si>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</si>
  <si>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</si>
  <si>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</si>
  <si>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</si>
  <si>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</si>
  <si>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</si>
  <si>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</si>
  <si>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</si>
  <si>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</si>
  <si>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</si>
  <si>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</si>
  <si>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</si>
  <si>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</si>
  <si>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</si>
  <si>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</si>
  <si>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</si>
  <si>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</si>
  <si>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</si>
  <si>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</si>
  <si>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</si>
  <si>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</si>
  <si>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</si>
  <si>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</si>
  <si>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</si>
  <si>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</si>
  <si>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</si>
  <si>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</si>
  <si>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</si>
  <si>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</si>
  <si>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</si>
  <si>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</si>
  <si>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</si>
  <si>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</si>
  <si>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</si>
  <si>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</si>
  <si>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</si>
  <si>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</si>
  <si>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</si>
  <si>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</si>
  <si>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</si>
  <si>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</si>
  <si>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</si>
  <si>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</si>
  <si>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</si>
  <si>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</si>
  <si>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</si>
  <si>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</si>
  <si>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</si>
  <si>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</si>
  <si>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</si>
  <si>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</si>
  <si>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</si>
  <si>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</si>
  <si>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</si>
  <si>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</si>
  <si>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</si>
  <si>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</si>
  <si>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</si>
  <si>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</si>
  <si>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</si>
  <si>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</si>
  <si>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</si>
  <si>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</si>
  <si>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</si>
  <si>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</si>
  <si>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</si>
  <si>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</si>
  <si>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</si>
  <si>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</si>
  <si>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</si>
  <si>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</si>
  <si>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</si>
  <si>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</si>
  <si>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</si>
  <si>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</si>
  <si>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</si>
  <si>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</si>
  <si>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</si>
  <si>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</si>
  <si>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</si>
  <si>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</si>
  <si>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</si>
  <si>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</si>
  <si>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</si>
  <si>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</si>
  <si>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</si>
  <si>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</si>
  <si>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</si>
  <si>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</si>
  <si>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</si>
  <si>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</si>
  <si>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</si>
  <si>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</si>
  <si>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</si>
  <si>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</si>
  <si>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</si>
  <si>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</si>
  <si>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</si>
  <si>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</si>
  <si>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</si>
  <si>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</si>
  <si>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</si>
  <si>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</si>
  <si>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</si>
  <si>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</si>
  <si>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</si>
  <si>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</si>
  <si>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</si>
  <si>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</si>
  <si>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</si>
  <si>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</si>
  <si>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</si>
  <si>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</si>
  <si>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</si>
  <si>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</si>
  <si>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</si>
  <si>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</si>
  <si>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</si>
  <si>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</si>
  <si>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</si>
  <si>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</si>
  <si>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</si>
  <si>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</si>
  <si>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</si>
  <si>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</si>
  <si>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</si>
  <si>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</si>
  <si>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</si>
  <si>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</si>
  <si>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</si>
  <si>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</si>
  <si>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</si>
  <si>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</si>
  <si>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</si>
  <si>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</si>
  <si>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</si>
  <si>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</si>
  <si>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</si>
  <si>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</si>
  <si>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</si>
  <si>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</si>
  <si>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</si>
  <si>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</si>
  <si>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</si>
  <si>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</si>
  <si>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</si>
  <si>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</si>
  <si>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</si>
  <si>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</si>
  <si>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</si>
  <si>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</si>
  <si>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</si>
  <si>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</si>
  <si>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</si>
  <si>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</si>
  <si>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</si>
  <si>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</si>
  <si>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</si>
  <si>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</si>
  <si>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</si>
  <si>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</si>
  <si>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</si>
  <si>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</si>
  <si>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</si>
  <si>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</si>
  <si>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</si>
  <si>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</si>
  <si>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</si>
  <si>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</si>
  <si>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</si>
  <si>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</si>
  <si>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</si>
  <si>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</si>
  <si>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</si>
  <si>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</si>
  <si>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</si>
  <si>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</si>
  <si>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</si>
  <si>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</si>
  <si>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</si>
  <si>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</si>
  <si>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</si>
  <si>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</si>
  <si>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</si>
  <si>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</si>
  <si>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</si>
  <si>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</si>
  <si>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</si>
  <si>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</si>
  <si>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</si>
  <si>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</si>
  <si>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</si>
  <si>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</si>
  <si>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</si>
  <si>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</si>
  <si>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</si>
  <si>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</si>
  <si>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</si>
  <si>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</si>
  <si>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</si>
  <si>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</si>
  <si>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</si>
  <si>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</si>
  <si>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</si>
  <si>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</si>
  <si>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</si>
  <si>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</si>
  <si>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</si>
  <si>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</si>
  <si>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</si>
  <si>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</si>
  <si>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</si>
  <si>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</si>
  <si>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</si>
  <si>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</si>
  <si>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</si>
  <si>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</si>
  <si>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</si>
  <si>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</si>
  <si>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</si>
  <si>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</si>
  <si>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</si>
  <si>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</si>
  <si>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</si>
  <si>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</si>
  <si>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</si>
  <si>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</si>
  <si>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</si>
  <si>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</si>
  <si>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</si>
  <si>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</si>
  <si>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</si>
  <si>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</si>
  <si>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</si>
  <si>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</si>
  <si>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</si>
  <si>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</si>
  <si>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</si>
  <si>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</si>
  <si>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</si>
  <si>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</si>
  <si>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</si>
  <si>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</si>
  <si>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</si>
  <si>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</si>
  <si>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</si>
  <si>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</si>
  <si>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</si>
  <si>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</si>
  <si>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</si>
  <si>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</si>
  <si>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</si>
  <si>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</si>
  <si>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</si>
  <si>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</si>
  <si>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</si>
  <si>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</si>
  <si>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</si>
  <si>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</si>
  <si>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</si>
  <si>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</si>
  <si>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</si>
  <si>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</si>
  <si>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</si>
  <si>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</si>
  <si>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</si>
  <si>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</si>
  <si>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</si>
  <si>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</si>
  <si>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</si>
  <si>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</si>
  <si>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</si>
  <si>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</si>
  <si>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</si>
  <si>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</si>
  <si>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</si>
  <si>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</si>
  <si>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</si>
  <si>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</si>
  <si>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</si>
  <si>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</si>
  <si>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</si>
  <si>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</si>
  <si>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</si>
  <si>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</si>
  <si>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</si>
  <si>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</si>
  <si>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</si>
  <si>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</si>
  <si>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</si>
  <si>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</si>
  <si>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</si>
  <si>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</si>
  <si>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</si>
  <si>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</si>
  <si>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</si>
  <si>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</si>
  <si>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</si>
  <si>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</si>
  <si>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</si>
  <si>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</si>
  <si>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</si>
  <si>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</si>
  <si>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</si>
  <si>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</si>
  <si>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</si>
  <si>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</si>
  <si>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</si>
  <si>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</si>
  <si>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</si>
  <si>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</si>
  <si>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</si>
  <si>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</si>
  <si>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</si>
  <si>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</si>
  <si>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</si>
  <si>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</si>
  <si>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</si>
  <si>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</si>
  <si>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</si>
  <si>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</si>
  <si>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</si>
  <si>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</si>
  <si>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</si>
  <si>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</si>
  <si>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</si>
  <si>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</si>
  <si>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</si>
  <si>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</si>
  <si>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</si>
  <si>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</si>
  <si>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</si>
  <si>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</si>
  <si>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</si>
  <si>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</si>
  <si>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</si>
  <si>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</si>
  <si>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</si>
  <si>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</si>
  <si>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</si>
  <si>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</si>
  <si>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</si>
  <si>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</si>
  <si>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</si>
  <si>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</si>
  <si>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</si>
  <si>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</si>
  <si>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</si>
  <si>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</si>
  <si>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</si>
  <si>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</si>
  <si>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</si>
  <si>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</si>
  <si>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</si>
  <si>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</si>
  <si>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</si>
  <si>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</si>
  <si>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</si>
  <si>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</si>
  <si>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</si>
  <si>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</si>
  <si>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</si>
  <si>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</si>
  <si>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</si>
  <si>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</si>
  <si>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</si>
  <si>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</si>
  <si>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</si>
  <si>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</si>
  <si>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</si>
  <si>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</si>
  <si>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</si>
  <si>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</si>
  <si>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</si>
  <si>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</si>
  <si>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</si>
  <si>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</si>
  <si>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</si>
  <si>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</si>
  <si>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</si>
  <si>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</si>
  <si>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</si>
  <si>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</si>
  <si>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</si>
  <si>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</si>
  <si>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</si>
  <si>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</si>
  <si>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</si>
  <si>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</si>
  <si>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</si>
  <si>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</si>
  <si>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</si>
  <si>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</si>
  <si>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</si>
  <si>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</si>
  <si>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</si>
  <si>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</si>
  <si>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</si>
  <si>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</si>
  <si>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</si>
  <si>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</si>
  <si>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</si>
  <si>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</si>
  <si>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</si>
  <si>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</si>
  <si>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</si>
  <si>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</si>
  <si>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</si>
  <si>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</si>
  <si>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</si>
  <si>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</si>
  <si>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</si>
  <si>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</si>
  <si>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</si>
  <si>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</si>
  <si>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</si>
  <si>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</si>
  <si>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</si>
  <si>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</si>
  <si>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</si>
  <si>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</si>
  <si>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</si>
  <si>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</si>
  <si>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</si>
  <si>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</si>
  <si>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</si>
  <si>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</si>
  <si>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</si>
  <si>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</si>
  <si>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</si>
  <si>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</si>
  <si>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</si>
  <si>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</si>
  <si>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</si>
  <si>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</si>
  <si>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</si>
  <si>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</si>
  <si>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</si>
  <si>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</si>
  <si>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</si>
  <si>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</si>
  <si>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</si>
  <si>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</si>
  <si>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</si>
  <si>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</si>
  <si>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</si>
  <si>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</si>
  <si>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</si>
  <si>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</si>
  <si>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</si>
  <si>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</si>
  <si>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</si>
  <si>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</si>
  <si>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</si>
  <si>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</si>
  <si>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</si>
  <si>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</si>
  <si>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</si>
  <si>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</si>
  <si>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</si>
  <si>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</si>
  <si>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</si>
  <si>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</si>
  <si>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</si>
  <si>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</si>
  <si>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</si>
  <si>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</si>
  <si>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</si>
  <si>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</si>
  <si>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</si>
  <si>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</si>
  <si>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</si>
  <si>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</si>
  <si>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</si>
  <si>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</si>
  <si>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</si>
  <si>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</si>
  <si>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</si>
  <si>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</si>
  <si>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</si>
  <si>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</si>
  <si>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</si>
  <si>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</si>
  <si>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</si>
  <si>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</si>
  <si>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</si>
  <si>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</si>
  <si>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</si>
  <si>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</si>
  <si>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</si>
  <si>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</si>
  <si>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</si>
  <si>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</si>
  <si>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</si>
  <si>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</si>
  <si>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</si>
  <si>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</si>
  <si>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</si>
  <si>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</si>
  <si>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</si>
  <si>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</si>
  <si>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</si>
  <si>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</si>
  <si>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</si>
  <si>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</si>
  <si>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</si>
  <si>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</si>
  <si>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</si>
  <si>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</si>
  <si>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</si>
  <si>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</si>
  <si>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</si>
  <si>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</si>
  <si>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</si>
  <si>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</si>
  <si>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</si>
  <si>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</si>
  <si>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</si>
  <si>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</si>
  <si>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</si>
  <si>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</si>
  <si>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</si>
  <si>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</si>
  <si>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</si>
  <si>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</si>
  <si>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</si>
  <si>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</si>
  <si>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</si>
  <si>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</si>
  <si>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</si>
  <si>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</si>
  <si>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</si>
  <si>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</si>
  <si>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</si>
  <si>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</si>
  <si>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</si>
  <si>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</si>
  <si>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</si>
  <si>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</si>
  <si>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</si>
  <si>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</si>
  <si>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</si>
  <si>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</si>
  <si>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</si>
  <si>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</si>
  <si>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</si>
  <si>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</si>
  <si>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</si>
  <si>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</si>
  <si>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</si>
  <si>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</si>
  <si>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</si>
  <si>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</si>
  <si>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</si>
  <si>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</si>
  <si>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</si>
  <si>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</si>
  <si>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</si>
  <si>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</si>
  <si>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</si>
  <si>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</si>
  <si>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</si>
  <si>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</si>
  <si>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</si>
  <si>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</si>
  <si>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</si>
  <si>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</si>
  <si>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</si>
  <si>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</si>
  <si>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</si>
  <si>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</si>
  <si>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</si>
  <si>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</si>
  <si>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</si>
  <si>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</si>
  <si>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</si>
  <si>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</si>
  <si>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</si>
  <si>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</si>
  <si>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</si>
  <si>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</si>
  <si>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</si>
  <si>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</si>
  <si>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</si>
  <si>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</si>
  <si>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</si>
  <si>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</si>
  <si>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</si>
  <si>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</si>
  <si>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</si>
  <si>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</si>
  <si>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</si>
  <si>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</si>
  <si>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</si>
  <si>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</si>
  <si>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</si>
  <si>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</si>
  <si>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</si>
  <si>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</si>
  <si>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</si>
  <si>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</si>
  <si>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</si>
  <si>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</si>
  <si>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</si>
  <si>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</si>
  <si>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</si>
  <si>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</si>
  <si>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</si>
  <si>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</si>
  <si>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</si>
  <si>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</si>
  <si>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</si>
  <si>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</si>
  <si>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</si>
  <si>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</si>
  <si>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</si>
  <si>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</si>
  <si>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</si>
  <si>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</si>
  <si>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</si>
  <si>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</si>
  <si>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</si>
  <si>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</si>
  <si>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</si>
  <si>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</si>
  <si>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</si>
  <si>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</si>
  <si>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</si>
  <si>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</si>
  <si>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</si>
  <si>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</si>
  <si>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</si>
  <si>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</si>
  <si>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</si>
  <si>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</si>
  <si>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</si>
  <si>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</si>
  <si>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</si>
  <si>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</si>
  <si>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</si>
  <si>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</si>
  <si>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</si>
  <si>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</si>
  <si>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</si>
  <si>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</si>
  <si>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</si>
  <si>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</si>
  <si>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</si>
  <si>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</si>
  <si>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</si>
  <si>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</si>
  <si>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</si>
  <si>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</si>
  <si>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</si>
  <si>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</si>
  <si>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</si>
  <si>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</si>
  <si>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</si>
  <si>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</si>
  <si>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</si>
  <si>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</si>
  <si>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</si>
  <si>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</si>
  <si>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</si>
  <si>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</si>
  <si>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</si>
  <si>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</si>
  <si>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</si>
  <si>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</si>
  <si>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</si>
  <si>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</si>
  <si>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</si>
  <si>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</si>
  <si>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</si>
  <si>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</si>
  <si>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</si>
  <si>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</si>
  <si>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</si>
  <si>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</si>
  <si>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</si>
  <si>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</si>
  <si>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</si>
  <si>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</si>
  <si>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</si>
  <si>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</si>
  <si>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</si>
  <si>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</si>
  <si>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</si>
  <si>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</si>
  <si>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</si>
  <si>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</si>
  <si>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</si>
  <si>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</si>
  <si>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</si>
  <si>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</si>
  <si>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</si>
  <si>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</si>
  <si>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</si>
  <si>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</si>
  <si>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</si>
  <si>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</si>
  <si>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</si>
  <si>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</si>
  <si>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</si>
  <si>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</si>
  <si>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</si>
  <si>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</si>
  <si>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</si>
  <si>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</si>
  <si>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</si>
  <si>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</si>
  <si>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</si>
  <si>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</si>
  <si>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</si>
  <si>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</si>
  <si>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</si>
  <si>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</si>
  <si>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</si>
  <si>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</si>
  <si>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</si>
  <si>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</si>
  <si>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</si>
  <si>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</si>
  <si>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</si>
  <si>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</si>
  <si>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</si>
  <si>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</si>
  <si>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</si>
  <si>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</si>
  <si>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</si>
  <si>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</si>
  <si>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</si>
  <si>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</si>
  <si>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</si>
  <si>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</si>
  <si>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</si>
  <si>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</si>
  <si>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</si>
  <si>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</si>
  <si>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</si>
  <si>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</si>
  <si>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</si>
  <si>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</si>
  <si>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</si>
  <si>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</si>
  <si>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</si>
  <si>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</si>
  <si>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</si>
  <si>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</si>
  <si>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</si>
  <si>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</si>
  <si>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</si>
  <si>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</si>
  <si>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</si>
  <si>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</si>
  <si>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</si>
  <si>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</si>
  <si>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</si>
  <si>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</si>
  <si>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</si>
  <si>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</si>
  <si>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</si>
  <si>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</si>
  <si>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</si>
  <si>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</si>
  <si>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</si>
  <si>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</si>
  <si>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</si>
  <si>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</si>
  <si>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</si>
  <si>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</si>
  <si>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</si>
  <si>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</si>
  <si>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</si>
  <si>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</si>
  <si>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</si>
  <si>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</si>
  <si>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</si>
  <si>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</si>
  <si>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</si>
  <si>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</si>
  <si>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</si>
  <si>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</si>
  <si>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</si>
  <si>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</si>
  <si>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</si>
  <si>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</si>
  <si>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</si>
  <si>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</si>
  <si>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</si>
  <si>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</si>
  <si>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</si>
  <si>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</si>
  <si>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</si>
  <si>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</si>
  <si>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</si>
  <si>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</si>
  <si>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</si>
  <si>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</si>
  <si>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</si>
  <si>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</si>
  <si>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</si>
  <si>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</si>
  <si>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</si>
  <si>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</si>
  <si>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</si>
  <si>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</si>
  <si>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</si>
  <si>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</si>
  <si>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</si>
  <si>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</si>
  <si>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</si>
  <si>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</si>
  <si>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</si>
  <si>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</si>
  <si>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</si>
  <si>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</si>
  <si>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</si>
  <si>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</si>
  <si>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</si>
  <si>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</si>
  <si>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</si>
  <si>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</si>
  <si>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</si>
  <si>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</si>
  <si>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</si>
  <si>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</si>
  <si>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</si>
  <si>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</si>
  <si>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</si>
  <si>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</si>
  <si>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</si>
  <si>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</si>
  <si>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</si>
  <si>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</si>
  <si>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</si>
  <si>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</si>
  <si>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</si>
  <si>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</si>
  <si>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</si>
  <si>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</si>
  <si>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</si>
  <si>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</si>
  <si>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</si>
  <si>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</si>
  <si>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</si>
  <si>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</si>
  <si>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</si>
  <si>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</si>
  <si>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</si>
  <si>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</si>
  <si>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</si>
  <si>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</si>
  <si>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</si>
  <si>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</si>
  <si>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</si>
  <si>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</si>
  <si>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</si>
  <si>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</si>
  <si>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</si>
  <si>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</si>
  <si>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</si>
  <si>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</si>
  <si>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</si>
  <si>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</si>
  <si>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</si>
  <si>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</si>
  <si>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</si>
  <si>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</si>
  <si>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</si>
  <si>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</si>
  <si>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</si>
  <si>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</si>
  <si>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</si>
  <si>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</si>
  <si>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</si>
  <si>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</si>
  <si>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</si>
  <si>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</si>
  <si>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</si>
  <si>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</si>
  <si>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</si>
  <si>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</si>
  <si>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</si>
  <si>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</si>
  <si>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</si>
  <si>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</si>
  <si>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</si>
  <si>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</si>
  <si>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</si>
  <si>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</si>
  <si>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</si>
  <si>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</si>
  <si>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</si>
  <si>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</si>
  <si>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</si>
  <si>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</si>
  <si>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</si>
  <si>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</si>
  <si>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</si>
  <si>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</si>
  <si>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</si>
  <si>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</si>
  <si>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</si>
  <si>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</si>
  <si>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</si>
  <si>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</si>
  <si>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</si>
  <si>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</si>
  <si>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</si>
  <si>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</si>
  <si>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</si>
  <si>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</si>
  <si>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</si>
  <si>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</si>
  <si>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</si>
  <si>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</si>
  <si>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</si>
  <si>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</si>
  <si>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</si>
  <si>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</si>
  <si>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</si>
  <si>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</si>
  <si>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</si>
  <si>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</si>
  <si>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</si>
  <si>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</si>
  <si>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</si>
  <si>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</si>
  <si>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</si>
  <si>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</si>
  <si>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</si>
  <si>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</si>
  <si>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</si>
  <si>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</si>
  <si>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</si>
  <si>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</si>
  <si>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</si>
  <si>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</si>
  <si>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</si>
  <si>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</si>
  <si>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</si>
  <si>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</si>
  <si>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</si>
  <si>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</si>
  <si>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</si>
  <si>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</si>
  <si>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</si>
  <si>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</si>
  <si>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</si>
  <si>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</si>
  <si>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</si>
  <si>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</si>
  <si>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</si>
  <si>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</si>
  <si>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</si>
  <si>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</si>
  <si>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</si>
  <si>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</si>
  <si>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</si>
  <si>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</si>
  <si>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</si>
  <si>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</si>
  <si>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</si>
  <si>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</si>
  <si>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</si>
  <si>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</si>
  <si>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</si>
  <si>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</si>
  <si>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</si>
  <si>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</si>
  <si>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</si>
  <si>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</si>
  <si>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</si>
  <si>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</si>
  <si>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</si>
  <si>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</si>
  <si>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</si>
  <si>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</si>
  <si>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</si>
  <si>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</si>
  <si>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</si>
  <si>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</si>
  <si>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</si>
  <si>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</si>
  <si>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</si>
  <si>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</si>
  <si>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</si>
  <si>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</si>
  <si>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</si>
  <si>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</si>
  <si>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</si>
  <si>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</si>
  <si>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</si>
  <si>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</si>
  <si>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</si>
  <si>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</si>
  <si>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</si>
  <si>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</si>
  <si>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</si>
  <si>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</si>
  <si>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</si>
  <si>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</si>
  <si>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</si>
  <si>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</si>
  <si>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</si>
  <si>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</si>
  <si>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</si>
  <si>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</si>
  <si>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</si>
  <si>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</si>
  <si>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</si>
  <si>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</si>
  <si>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</si>
  <si>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</si>
  <si>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</si>
  <si>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</si>
  <si>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</si>
  <si>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</si>
  <si>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</si>
  <si>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</si>
  <si>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</si>
  <si>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</si>
  <si>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</si>
  <si>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</si>
  <si>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</si>
  <si>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</si>
  <si>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</si>
  <si>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</si>
  <si>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</si>
  <si>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</si>
  <si>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</si>
  <si>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</si>
  <si>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</si>
  <si>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</si>
  <si>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</si>
  <si>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</si>
  <si>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</si>
  <si>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</si>
  <si>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</si>
  <si>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</si>
  <si>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</si>
  <si>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</si>
  <si>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</si>
  <si>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</si>
  <si>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</si>
  <si>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</si>
  <si>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</si>
  <si>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</si>
  <si>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</si>
  <si>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</si>
  <si>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</si>
  <si>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</si>
  <si>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</si>
  <si>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</si>
  <si>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</si>
  <si>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</si>
  <si>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</si>
  <si>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</si>
  <si>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</si>
  <si>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</si>
  <si>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</si>
  <si>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</si>
  <si>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</si>
  <si>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</si>
  <si>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</si>
  <si>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</si>
  <si>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</si>
  <si>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</si>
  <si>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</si>
  <si>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</si>
  <si>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</si>
  <si>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</si>
  <si>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</si>
  <si>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</si>
  <si>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</si>
  <si>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</si>
  <si>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</si>
  <si>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</si>
  <si>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</si>
  <si>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</si>
  <si>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</si>
  <si>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</si>
  <si>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</si>
  <si>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</si>
  <si>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</si>
  <si>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</si>
  <si>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</si>
  <si>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</si>
  <si>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</si>
  <si>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</si>
  <si>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</si>
  <si>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</si>
  <si>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</si>
  <si>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</si>
  <si>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</si>
  <si>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</si>
  <si>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</si>
  <si>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</si>
  <si>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</si>
  <si>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</si>
  <si>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</si>
  <si>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</si>
  <si>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</si>
  <si>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</si>
  <si>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</si>
  <si>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</si>
  <si>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</si>
  <si>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</si>
  <si>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</si>
  <si>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</si>
  <si>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</si>
  <si>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</si>
  <si>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</si>
  <si>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</si>
  <si>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</si>
  <si>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</si>
  <si>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</si>
  <si>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</si>
  <si>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</si>
  <si>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</si>
  <si>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</si>
  <si>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</si>
  <si>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</si>
  <si>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</si>
  <si>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</si>
  <si>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</si>
  <si>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</si>
  <si>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</si>
  <si>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</si>
  <si>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</si>
  <si>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</si>
  <si>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</si>
  <si>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</si>
  <si>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</si>
  <si>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</si>
  <si>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</si>
  <si>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</si>
  <si>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</si>
  <si>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</si>
  <si>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</si>
  <si>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</si>
  <si>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</si>
  <si>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</si>
  <si>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</si>
  <si>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</si>
  <si>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</si>
  <si>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</si>
  <si>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</si>
  <si>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</si>
  <si>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</si>
  <si>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</si>
  <si>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</si>
  <si>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</si>
  <si>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</si>
  <si>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</si>
  <si>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</si>
  <si>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</si>
  <si>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</si>
  <si>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</si>
  <si>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</si>
  <si>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</si>
  <si>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</si>
  <si>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</si>
  <si>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</si>
  <si>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</si>
  <si>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</si>
  <si>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</si>
  <si>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</si>
  <si>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</si>
  <si>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</si>
  <si>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</si>
  <si>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</si>
  <si>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</si>
  <si>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</si>
  <si>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</si>
  <si>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</si>
  <si>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</si>
  <si>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</si>
  <si>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</si>
  <si>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</si>
  <si>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</si>
  <si>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</si>
  <si>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</si>
  <si>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</si>
  <si>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</si>
  <si>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</si>
  <si>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</si>
  <si>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</si>
  <si>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</si>
  <si>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</si>
  <si>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</si>
  <si>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</si>
  <si>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</si>
  <si>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</si>
  <si>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</si>
  <si>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</si>
  <si>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</si>
  <si>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</si>
  <si>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</si>
  <si>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</si>
  <si>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</si>
  <si>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</si>
  <si>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</si>
  <si>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</si>
  <si>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</si>
  <si>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</si>
  <si>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</si>
  <si>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</si>
  <si>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</si>
  <si>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</si>
  <si>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</si>
  <si>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</si>
  <si>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</si>
  <si>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</si>
  <si>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</si>
  <si>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</si>
  <si>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</si>
  <si>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</si>
  <si>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</si>
  <si>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</si>
  <si>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</si>
  <si>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</si>
  <si>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</si>
  <si>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</si>
  <si>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</si>
  <si>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</si>
  <si>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</si>
  <si>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</si>
  <si>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</si>
  <si>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</si>
  <si>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</si>
  <si>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</si>
  <si>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</si>
  <si>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</si>
  <si>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</si>
  <si>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</si>
  <si>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</si>
  <si>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</si>
  <si>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</si>
  <si>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</si>
  <si>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</si>
  <si>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</si>
  <si>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</si>
  <si>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</si>
  <si>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</si>
  <si>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</si>
  <si>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</si>
  <si>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</si>
  <si>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</si>
  <si>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</si>
  <si>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</si>
  <si>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</si>
  <si>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</si>
  <si>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</si>
  <si>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</si>
  <si>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</si>
  <si>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</si>
  <si>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</si>
  <si>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</si>
  <si>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</si>
  <si>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</si>
  <si>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</si>
  <si>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</si>
  <si>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</si>
  <si>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</si>
  <si>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</si>
  <si>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</si>
  <si>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</si>
  <si>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</si>
  <si>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</si>
  <si>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</si>
  <si>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</si>
  <si>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</si>
  <si>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</si>
  <si>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</si>
  <si>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</si>
  <si>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</si>
  <si>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</si>
  <si>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</si>
  <si>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</si>
  <si>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</si>
  <si>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</si>
  <si>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</si>
  <si>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</si>
  <si>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</si>
  <si>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</si>
  <si>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</si>
  <si>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</si>
  <si>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</si>
  <si>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</si>
  <si>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</si>
  <si>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</si>
  <si>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</si>
  <si>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</si>
  <si>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</si>
  <si>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</si>
  <si>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</si>
  <si>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</si>
  <si>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</si>
  <si>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</si>
  <si>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</si>
  <si>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</si>
  <si>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</si>
  <si>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</si>
  <si>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</si>
  <si>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</si>
  <si>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</si>
  <si>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</si>
  <si>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</si>
  <si>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</si>
  <si>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</si>
  <si>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</si>
  <si>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</si>
  <si>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</si>
  <si>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</si>
  <si>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</si>
  <si>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</si>
  <si>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</si>
  <si>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</si>
  <si>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</si>
  <si>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</si>
  <si>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</si>
  <si>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</si>
  <si>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</si>
  <si>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</si>
  <si>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</si>
  <si>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</si>
  <si>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</si>
  <si>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</si>
  <si>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</si>
  <si>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</si>
  <si>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</si>
  <si>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</si>
  <si>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</si>
  <si>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</si>
  <si>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</si>
  <si>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</si>
  <si>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</si>
  <si>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</si>
  <si>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</si>
  <si>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</si>
  <si>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</si>
  <si>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</si>
  <si>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</si>
  <si>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</si>
  <si>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</si>
  <si>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</si>
  <si>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</si>
  <si>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</si>
  <si>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</si>
  <si>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</si>
  <si>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</si>
  <si>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</si>
  <si>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</si>
  <si>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</si>
  <si>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</si>
  <si>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</si>
  <si>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</si>
  <si>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</si>
  <si>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</si>
  <si>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</si>
  <si>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</si>
  <si>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</si>
  <si>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</si>
  <si>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</si>
  <si>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</si>
  <si>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</si>
  <si>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</si>
  <si>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</si>
  <si>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</si>
  <si>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</si>
  <si>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</si>
  <si>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</si>
  <si>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</si>
  <si>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</si>
  <si>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</si>
  <si>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</si>
  <si>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</si>
  <si>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</si>
  <si>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</si>
  <si>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</si>
  <si>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</si>
  <si>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</si>
  <si>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</si>
  <si>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</si>
  <si>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</si>
  <si>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</si>
  <si>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</si>
  <si>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</si>
  <si>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</si>
  <si>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</si>
  <si>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</si>
  <si>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</si>
  <si>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</si>
  <si>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</si>
  <si>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</si>
  <si>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</si>
  <si>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</si>
  <si>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</si>
  <si>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</si>
  <si>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</si>
  <si>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</si>
  <si>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</si>
  <si>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</si>
  <si>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</si>
  <si>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</si>
  <si>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</si>
  <si>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</si>
  <si>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</si>
  <si>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</si>
  <si>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</si>
  <si>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</si>
  <si>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</si>
  <si>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</si>
  <si>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</si>
  <si>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</si>
  <si>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</si>
  <si>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</si>
  <si>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</si>
  <si>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</si>
  <si>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</si>
  <si>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</si>
  <si>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</si>
  <si>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</si>
  <si>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</si>
  <si>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</si>
  <si>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</si>
  <si>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</si>
  <si>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</si>
  <si>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</si>
  <si>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</si>
  <si>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</si>
  <si>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</si>
  <si>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</si>
  <si>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</si>
  <si>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</si>
  <si>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</si>
  <si>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</si>
  <si>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</si>
  <si>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</si>
  <si>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</si>
  <si>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</si>
  <si>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</si>
  <si>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</si>
  <si>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</si>
  <si>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</si>
  <si>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</si>
  <si>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</si>
  <si>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</si>
  <si>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</si>
  <si>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</si>
  <si>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</si>
  <si>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</si>
  <si>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</si>
  <si>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</si>
  <si>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</si>
  <si>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</si>
  <si>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</si>
  <si>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</si>
  <si>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</si>
  <si>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</si>
  <si>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</si>
  <si>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</si>
  <si>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</si>
  <si>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</si>
  <si>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</si>
  <si>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</si>
  <si>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</si>
  <si>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</si>
  <si>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</si>
  <si>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</si>
  <si>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</si>
  <si>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</si>
  <si>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</si>
  <si>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</si>
  <si>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</si>
  <si>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</si>
  <si>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</si>
  <si>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</si>
  <si>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</si>
  <si>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</si>
  <si>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</si>
  <si>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</si>
  <si>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</si>
  <si>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</si>
  <si>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</si>
  <si>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</si>
  <si>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</si>
  <si>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</si>
  <si>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</si>
  <si>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</si>
  <si>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</si>
  <si>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</si>
  <si>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</si>
  <si>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</si>
  <si>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</si>
  <si>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</si>
  <si>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</si>
  <si>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</si>
  <si>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</si>
  <si>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</si>
  <si>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</si>
  <si>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</si>
  <si>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</si>
  <si>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</si>
  <si>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</si>
  <si>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</si>
  <si>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</si>
  <si>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</si>
  <si>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</si>
  <si>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</si>
  <si>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</si>
  <si>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</si>
  <si>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</si>
  <si>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</si>
  <si>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</si>
  <si>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</si>
  <si>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</si>
  <si>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</si>
  <si>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</si>
  <si>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</si>
  <si>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</si>
  <si>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</si>
  <si>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</si>
  <si>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</si>
  <si>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</si>
  <si>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</si>
  <si>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</si>
  <si>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</si>
  <si>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</si>
  <si>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</si>
  <si>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</si>
  <si>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</si>
  <si>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</si>
  <si>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</si>
  <si>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</si>
  <si>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</si>
  <si>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</si>
  <si>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</si>
  <si>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</si>
  <si>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</si>
  <si>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</si>
  <si>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</si>
  <si>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</si>
  <si>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</si>
  <si>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</si>
  <si>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</si>
  <si>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</si>
  <si>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</si>
  <si>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</si>
  <si>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</si>
  <si>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</si>
  <si>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</si>
  <si>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</si>
  <si>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</si>
  <si>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</si>
  <si>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</si>
  <si>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</si>
  <si>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</si>
  <si>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</si>
  <si>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</si>
  <si>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</si>
  <si>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</si>
  <si>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</si>
  <si>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</si>
  <si>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</si>
  <si>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</si>
  <si>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</si>
  <si>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</si>
  <si>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</si>
  <si>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</si>
  <si>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</si>
  <si>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</si>
  <si>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</si>
  <si>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</si>
  <si>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</si>
  <si>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</si>
  <si>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</si>
  <si>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</si>
  <si>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</si>
  <si>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</si>
  <si>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</si>
  <si>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</si>
  <si>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</si>
  <si>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</si>
  <si>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</si>
  <si>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</si>
  <si>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</si>
  <si>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</si>
  <si>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</si>
  <si>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</si>
  <si>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</si>
  <si>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</si>
  <si>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</si>
  <si>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</si>
  <si>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</si>
  <si>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</si>
  <si>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</si>
  <si>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</si>
  <si>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</si>
  <si>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</si>
  <si>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</si>
  <si>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</si>
  <si>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</si>
  <si>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</si>
  <si>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</si>
  <si>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</si>
  <si>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</si>
  <si>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</si>
  <si>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</si>
  <si>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</si>
  <si>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</si>
  <si>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</si>
  <si>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</si>
  <si>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</si>
  <si>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</si>
  <si>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</si>
  <si>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</si>
  <si>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</si>
  <si>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</si>
  <si>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</si>
  <si>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</si>
  <si>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</si>
  <si>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</si>
  <si>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</si>
  <si>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</si>
  <si>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</si>
  <si>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</si>
  <si>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</si>
  <si>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</si>
  <si>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</si>
  <si>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</si>
  <si>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</si>
  <si>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</si>
  <si>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</si>
  <si>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</si>
  <si>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</si>
  <si>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</si>
  <si>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</si>
  <si>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</si>
  <si>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</si>
  <si>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</si>
  <si>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</si>
  <si>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</si>
  <si>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</si>
  <si>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</si>
  <si>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</si>
  <si>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</si>
  <si>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</si>
  <si>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</si>
  <si>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</si>
  <si>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</si>
  <si>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</si>
  <si>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</si>
  <si>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</si>
  <si>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</si>
  <si>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</si>
  <si>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</si>
  <si>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</si>
  <si>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</si>
  <si>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</si>
  <si>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</si>
  <si>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</si>
  <si>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</si>
  <si>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</si>
  <si>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</si>
  <si>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</si>
  <si>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</si>
  <si>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</si>
  <si>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</si>
  <si>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</si>
  <si>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</si>
  <si>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</si>
  <si>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</si>
  <si>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</si>
  <si>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</si>
  <si>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</si>
  <si>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</si>
  <si>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</si>
  <si>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</si>
  <si>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</si>
  <si>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</si>
  <si>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</si>
  <si>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</si>
  <si>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</si>
  <si>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</si>
  <si>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</si>
  <si>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</si>
  <si>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</si>
  <si>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</si>
  <si>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</si>
  <si>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</si>
  <si>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</si>
  <si>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</si>
  <si>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</si>
  <si>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</si>
  <si>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</si>
  <si>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</si>
  <si>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</si>
  <si>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</si>
  <si>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</si>
  <si>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</si>
  <si>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</si>
  <si>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</si>
  <si>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</si>
  <si>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</si>
  <si>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</si>
  <si>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</si>
  <si>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</si>
  <si>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</si>
  <si>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</si>
  <si>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</si>
  <si>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</si>
  <si>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</si>
  <si>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</si>
  <si>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</si>
  <si>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</si>
  <si>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</si>
  <si>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</si>
  <si>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</si>
  <si>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</si>
  <si>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</si>
  <si>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</si>
  <si>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</si>
  <si>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</si>
  <si>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</si>
  <si>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</si>
  <si>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</si>
  <si>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</si>
  <si>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</si>
  <si>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</si>
  <si>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</si>
  <si>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</si>
  <si>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</si>
  <si>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</si>
  <si>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</si>
  <si>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</si>
  <si>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</si>
  <si>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</si>
  <si>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</si>
  <si>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</si>
  <si>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</si>
  <si>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</si>
  <si>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</si>
  <si>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</si>
  <si>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</si>
  <si>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</si>
  <si>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</si>
  <si>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</si>
  <si>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</si>
  <si>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</si>
  <si>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</si>
  <si>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</si>
  <si>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</si>
  <si>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</si>
  <si>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</si>
  <si>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</si>
  <si>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</si>
  <si>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</si>
  <si>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</si>
  <si>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</si>
  <si>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</si>
  <si>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</si>
  <si>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</si>
  <si>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</si>
  <si>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</si>
  <si>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</si>
  <si>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</si>
  <si>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</si>
  <si>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</si>
  <si>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</si>
  <si>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</si>
  <si>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</si>
  <si>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</si>
  <si>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</si>
  <si>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</si>
  <si>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</si>
  <si>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</si>
  <si>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</si>
  <si>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</si>
  <si>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</si>
  <si>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</si>
  <si>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</si>
  <si>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</si>
  <si>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</si>
  <si>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</si>
  <si>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</si>
  <si>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</si>
  <si>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</si>
  <si>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</si>
  <si>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</si>
  <si>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</si>
  <si>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</si>
  <si>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</si>
  <si>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</si>
  <si>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</si>
  <si>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</si>
  <si>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</si>
  <si>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</si>
  <si>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</si>
  <si>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</si>
  <si>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</si>
  <si>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</si>
  <si>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</si>
  <si>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</si>
  <si>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</si>
  <si>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</si>
  <si>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</si>
  <si>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</si>
  <si>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</si>
  <si>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</si>
  <si>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</si>
  <si>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</si>
  <si>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</si>
  <si>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</si>
  <si>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</si>
  <si>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</si>
  <si>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</si>
  <si>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</si>
  <si>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</si>
  <si>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</si>
  <si>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</si>
  <si>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</si>
  <si>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</si>
  <si>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</si>
  <si>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</si>
  <si>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</si>
  <si>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</si>
  <si>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</si>
  <si>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</si>
  <si>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</si>
  <si>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</si>
  <si>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</si>
  <si>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</si>
  <si>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</si>
  <si>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</si>
  <si>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</si>
  <si>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</si>
  <si>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</si>
  <si>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</si>
  <si>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</si>
  <si>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</si>
  <si>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</si>
  <si>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</si>
  <si>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</si>
  <si>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</si>
  <si>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</si>
  <si>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</si>
  <si>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</si>
  <si>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</si>
  <si>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</si>
  <si>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</si>
  <si>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</si>
  <si>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</si>
  <si>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</si>
  <si>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</si>
  <si>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</si>
  <si>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</si>
  <si>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</si>
  <si>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</si>
  <si>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</si>
  <si>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</si>
  <si>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</si>
  <si>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</si>
  <si>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</si>
  <si>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</si>
  <si>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</si>
  <si>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</si>
  <si>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</si>
  <si>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</si>
  <si>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</si>
  <si>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</si>
  <si>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</si>
  <si>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</si>
  <si>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</si>
  <si>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</si>
  <si>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</si>
  <si>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</si>
  <si>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</si>
  <si>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</si>
  <si>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</si>
  <si>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</si>
  <si>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</si>
  <si>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</si>
  <si>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</si>
  <si>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</si>
  <si>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</si>
  <si>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</si>
  <si>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</si>
  <si>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</si>
  <si>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</si>
  <si>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</si>
  <si>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</si>
  <si>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</si>
  <si>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</si>
  <si>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</si>
  <si>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</si>
  <si>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</si>
  <si>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</si>
  <si>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</si>
  <si>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</si>
  <si>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</si>
  <si>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</si>
  <si>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</si>
  <si>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</si>
  <si>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</si>
  <si>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</si>
  <si>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</si>
  <si>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</si>
  <si>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</si>
  <si>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</si>
  <si>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</si>
  <si>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</si>
  <si>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</si>
  <si>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</si>
  <si>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</si>
  <si>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</si>
  <si>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</si>
  <si>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</si>
  <si>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</si>
  <si>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</si>
  <si>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</si>
  <si>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</si>
  <si>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</si>
  <si>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</si>
  <si>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</si>
  <si>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</si>
  <si>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</si>
  <si>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</si>
  <si>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</si>
  <si>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</si>
  <si>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</si>
  <si>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</si>
  <si>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</si>
  <si>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</si>
  <si>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</si>
  <si>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</si>
  <si>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</si>
  <si>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</si>
  <si>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</si>
  <si>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</si>
  <si>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</si>
  <si>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</si>
  <si>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</si>
  <si>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</si>
  <si>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</si>
  <si>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</si>
  <si>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</si>
  <si>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</si>
  <si>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</si>
  <si>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</si>
  <si>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</si>
  <si>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</si>
  <si>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</si>
  <si>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</si>
  <si>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</si>
  <si>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</si>
  <si>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</si>
  <si>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</si>
  <si>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</si>
  <si>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</si>
  <si>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</si>
  <si>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</si>
  <si>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</si>
  <si>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</si>
  <si>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</si>
  <si>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</si>
  <si>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</si>
  <si>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</si>
  <si>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</si>
  <si>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</si>
  <si>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</si>
  <si>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</si>
  <si>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</si>
  <si>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</si>
  <si>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</si>
  <si>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</si>
  <si>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</si>
  <si>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</si>
  <si>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</si>
  <si>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</si>
  <si>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</si>
  <si>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</si>
  <si>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</si>
  <si>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</si>
  <si>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</si>
  <si>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</si>
  <si>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</si>
  <si>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</si>
  <si>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</si>
  <si>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</si>
  <si>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</si>
  <si>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</si>
  <si>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</si>
  <si>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</si>
  <si>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</si>
  <si>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</si>
  <si>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</si>
  <si>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</si>
  <si>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</si>
  <si>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</si>
  <si>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</si>
  <si>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</si>
  <si>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</si>
  <si>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</si>
  <si>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</si>
  <si>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</si>
  <si>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</si>
  <si>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</si>
  <si>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</si>
  <si>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</si>
  <si>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</si>
  <si>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</si>
  <si>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</si>
  <si>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</si>
  <si>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</si>
  <si>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</si>
  <si>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</si>
  <si>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</si>
  <si>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</si>
  <si>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</si>
  <si>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</si>
  <si>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</si>
  <si>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</si>
  <si>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</si>
  <si>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</si>
  <si>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</si>
  <si>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</si>
  <si>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</si>
  <si>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</si>
  <si>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</si>
  <si>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</si>
  <si>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</si>
  <si>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</si>
  <si>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</si>
  <si>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</si>
  <si>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</si>
  <si>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</si>
  <si>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</si>
  <si>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</si>
  <si>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</si>
  <si>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</si>
  <si>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</si>
  <si>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</si>
  <si>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</si>
  <si>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</si>
  <si>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</si>
  <si>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</si>
  <si>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</si>
  <si>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</si>
  <si>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</si>
  <si>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</si>
  <si>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</si>
  <si>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</si>
  <si>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</si>
  <si>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</si>
  <si>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</si>
  <si>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</si>
  <si>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</si>
  <si>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</si>
  <si>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</si>
  <si>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</si>
  <si>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</si>
  <si>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</si>
  <si>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</si>
  <si>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</si>
  <si>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</si>
  <si>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</si>
  <si>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</si>
  <si>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</si>
  <si>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</si>
  <si>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</si>
  <si>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</si>
  <si>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</si>
  <si>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</si>
  <si>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</si>
  <si>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</si>
  <si>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</si>
  <si>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</si>
  <si>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</si>
  <si>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</si>
  <si>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</si>
  <si>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</si>
  <si>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</si>
  <si>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</si>
  <si>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</si>
  <si>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</si>
  <si>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</si>
  <si>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</si>
  <si>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</si>
  <si>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</si>
  <si>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</si>
  <si>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</si>
  <si>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</si>
  <si>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</si>
  <si>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</si>
  <si>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</si>
  <si>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</si>
  <si>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</si>
  <si>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</si>
  <si>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</si>
  <si>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</si>
  <si>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</si>
  <si>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</si>
  <si>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</si>
  <si>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</si>
  <si>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</si>
  <si>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</si>
  <si>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</si>
  <si>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</si>
  <si>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</si>
  <si>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</si>
  <si>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</si>
  <si>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</si>
  <si>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</si>
  <si>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</si>
  <si>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</si>
  <si>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</si>
  <si>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</si>
  <si>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</si>
  <si>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</si>
  <si>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</si>
  <si>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</si>
  <si>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</si>
  <si>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</si>
  <si>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</si>
  <si>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</si>
  <si>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</si>
  <si>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</si>
  <si>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</si>
  <si>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</si>
  <si>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</si>
  <si>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</si>
  <si>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</si>
  <si>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</si>
  <si>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</si>
  <si>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</si>
  <si>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</si>
  <si>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</si>
  <si>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</si>
  <si>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</si>
  <si>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</si>
  <si>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</si>
  <si>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</si>
  <si>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</si>
  <si>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</si>
  <si>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</si>
  <si>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</si>
  <si>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</si>
  <si>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</si>
  <si>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</si>
  <si>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</si>
  <si>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</si>
  <si>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</si>
  <si>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</si>
  <si>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</si>
  <si>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</si>
  <si>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</si>
  <si>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</si>
  <si>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</si>
  <si>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</si>
  <si>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</si>
  <si>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</si>
  <si>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</si>
  <si>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</si>
  <si>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</si>
  <si>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</si>
  <si>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</si>
  <si>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</si>
  <si>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</si>
  <si>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</si>
  <si>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</si>
  <si>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</si>
  <si>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</si>
  <si>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</si>
  <si>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</si>
  <si>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</si>
  <si>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</si>
  <si>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</si>
  <si>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</si>
  <si>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</si>
  <si>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</si>
  <si>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</si>
  <si>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</si>
  <si>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</si>
  <si>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</si>
  <si>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</si>
  <si>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</si>
  <si>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</si>
  <si>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</si>
  <si>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</si>
  <si>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</si>
  <si>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</si>
  <si>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</si>
  <si>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</si>
  <si>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</si>
  <si>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</si>
  <si>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</si>
  <si>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</si>
  <si>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</si>
  <si>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</si>
  <si>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</si>
  <si>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</si>
  <si>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</si>
  <si>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</si>
  <si>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</si>
  <si>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</si>
  <si>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</si>
  <si>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</si>
  <si>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</si>
  <si>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</si>
  <si>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</si>
  <si>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</si>
  <si>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</si>
  <si>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</si>
  <si>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</si>
  <si>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</si>
  <si>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</si>
  <si>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</si>
  <si>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</si>
  <si>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</si>
  <si>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</si>
  <si>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</si>
  <si>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</si>
  <si>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</si>
  <si>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</si>
  <si>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</si>
  <si>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</si>
  <si>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</si>
  <si>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</si>
  <si>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</si>
  <si>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</si>
  <si>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</si>
  <si>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</si>
  <si>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</si>
  <si>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</si>
  <si>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</si>
  <si>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</si>
  <si>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</si>
  <si>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</si>
  <si>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</si>
  <si>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</si>
  <si>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</si>
  <si>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</si>
  <si>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</si>
  <si>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</si>
  <si>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</si>
  <si>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</si>
  <si>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</si>
  <si>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</si>
  <si>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</si>
  <si>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</si>
  <si>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</si>
  <si>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</si>
  <si>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</si>
  <si>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</si>
  <si>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</si>
  <si>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</si>
  <si>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</si>
  <si>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</si>
  <si>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</si>
  <si>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</si>
  <si>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</si>
  <si>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</si>
  <si>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</si>
  <si>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</si>
  <si>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</si>
  <si>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</si>
  <si>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</si>
  <si>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</si>
  <si>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</si>
  <si>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</si>
  <si>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</si>
  <si>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</si>
  <si>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</si>
  <si>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</si>
  <si>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</si>
  <si>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</si>
  <si>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</si>
  <si>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</si>
  <si>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</si>
  <si>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</si>
  <si>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</si>
  <si>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</si>
  <si>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</si>
  <si>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</si>
  <si>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</si>
  <si>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</si>
  <si>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</si>
  <si>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</si>
  <si>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</si>
  <si>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</si>
  <si>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</si>
  <si>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</si>
  <si>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</si>
  <si>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</si>
  <si>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</si>
  <si>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</si>
  <si>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</si>
  <si>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</si>
  <si>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</si>
  <si>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</si>
  <si>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</si>
  <si>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</si>
  <si>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</si>
  <si>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</si>
  <si>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</si>
  <si>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</si>
  <si>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</si>
  <si>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</si>
  <si>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</si>
  <si>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</si>
  <si>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</si>
  <si>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</si>
  <si>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</si>
  <si>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</si>
  <si>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</si>
  <si>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</si>
  <si>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</si>
  <si>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</si>
  <si>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</si>
  <si>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</si>
  <si>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</si>
  <si>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</si>
  <si>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</si>
  <si>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</si>
  <si>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</si>
  <si>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</si>
  <si>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</si>
  <si>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</si>
  <si>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</si>
  <si>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</si>
  <si>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</si>
  <si>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</si>
  <si>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</si>
  <si>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</si>
  <si>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</si>
  <si>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</si>
  <si>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</si>
  <si>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</si>
  <si>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</si>
  <si>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</si>
  <si>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</si>
  <si>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</si>
  <si>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</si>
  <si>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</si>
  <si>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</si>
  <si>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</si>
  <si>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</si>
  <si>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</si>
  <si>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</si>
  <si>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</si>
  <si>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</si>
  <si>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</si>
  <si>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</si>
  <si>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</si>
  <si>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</si>
  <si>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</si>
  <si>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</si>
  <si>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</si>
  <si>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</si>
  <si>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</si>
  <si>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</si>
  <si>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</si>
  <si>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</si>
  <si>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</si>
  <si>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</si>
  <si>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</si>
  <si>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</si>
  <si>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</si>
  <si>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</si>
  <si>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</si>
  <si>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</si>
  <si>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</si>
  <si>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</si>
  <si>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</si>
  <si>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</si>
  <si>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</si>
  <si>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</si>
  <si>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</si>
  <si>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</si>
  <si>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</si>
  <si>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</si>
  <si>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</si>
  <si>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</si>
  <si>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</si>
  <si>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</si>
  <si>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</si>
  <si>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</si>
  <si>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</si>
  <si>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</si>
  <si>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</si>
  <si>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</si>
  <si>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</si>
  <si>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</si>
  <si>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</si>
  <si>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</si>
  <si>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</si>
  <si>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</si>
  <si>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</si>
  <si>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</si>
  <si>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</si>
  <si>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</si>
  <si>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</si>
  <si>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</si>
  <si>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</si>
  <si>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</si>
  <si>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</si>
  <si>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</si>
  <si>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</si>
  <si>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</si>
  <si>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</si>
  <si>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</si>
  <si>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</si>
  <si>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</si>
  <si>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</si>
  <si>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</si>
  <si>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</si>
  <si>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</si>
  <si>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</si>
  <si>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</si>
  <si>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</si>
  <si>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</si>
  <si>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</si>
  <si>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</si>
  <si>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</si>
  <si>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</si>
  <si>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</si>
  <si>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</si>
  <si>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</si>
  <si>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</si>
  <si>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</si>
  <si>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</si>
  <si>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</si>
  <si>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</si>
  <si>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</si>
  <si>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</si>
  <si>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</si>
  <si>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</si>
  <si>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</si>
  <si>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</si>
  <si>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</si>
  <si>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</si>
  <si>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</si>
  <si>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</si>
  <si>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</si>
  <si>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</si>
  <si>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</si>
  <si>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</si>
  <si>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</si>
  <si>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</si>
  <si>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</si>
  <si>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</si>
  <si>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</si>
  <si>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</si>
  <si>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</si>
  <si>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</si>
  <si>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</si>
  <si>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</si>
  <si>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</si>
  <si>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</si>
  <si>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</si>
  <si>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</si>
  <si>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</si>
  <si>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</si>
  <si>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</si>
  <si>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</si>
  <si>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</si>
  <si>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</si>
  <si>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</si>
  <si>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</si>
  <si>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</si>
  <si>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</si>
  <si>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</si>
  <si>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</si>
  <si>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</si>
  <si>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</si>
  <si>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</si>
  <si>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</si>
  <si>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</si>
  <si>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</si>
  <si>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</si>
  <si>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</si>
  <si>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</si>
  <si>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</si>
  <si>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</si>
  <si>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</si>
  <si>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</si>
  <si>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</si>
  <si>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</si>
  <si>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</si>
  <si>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</si>
  <si>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</si>
  <si>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</si>
  <si>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</si>
  <si>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</si>
  <si>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</si>
  <si>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</si>
  <si>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</si>
  <si>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</si>
  <si>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</si>
  <si>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</si>
  <si>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</si>
  <si>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</si>
  <si>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</si>
  <si>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</si>
  <si>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</si>
  <si>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</si>
  <si>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</si>
  <si>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</si>
  <si>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</si>
  <si>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</si>
  <si>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</si>
  <si>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</si>
  <si>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</si>
  <si>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</si>
  <si>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</si>
  <si>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</si>
  <si>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</si>
  <si>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</si>
  <si>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</si>
  <si>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</si>
  <si>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</si>
  <si>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</si>
  <si>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</si>
  <si>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</si>
  <si>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</si>
  <si>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</si>
  <si>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</si>
  <si>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</si>
  <si>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</si>
  <si>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</si>
  <si>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</si>
  <si>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</si>
  <si>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</si>
  <si>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</si>
  <si>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</si>
  <si>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</si>
  <si>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</si>
  <si>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</si>
  <si>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</si>
  <si>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</si>
  <si>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</si>
  <si>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</si>
  <si>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</si>
  <si>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</si>
  <si>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</si>
  <si>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</si>
  <si>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</si>
  <si>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</si>
  <si>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</si>
  <si>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</si>
  <si>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</si>
  <si>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</si>
  <si>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</si>
  <si>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</si>
  <si>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</si>
  <si>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</si>
  <si>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</si>
  <si>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</si>
  <si>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</si>
  <si>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</si>
  <si>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</si>
  <si>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</si>
  <si>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</si>
  <si>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</si>
  <si>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</si>
  <si>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</si>
  <si>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</si>
  <si>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</si>
  <si>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</si>
  <si>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</si>
  <si>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</si>
  <si>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</si>
  <si>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</si>
  <si>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</si>
  <si>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</si>
  <si>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</si>
  <si>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</si>
  <si>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</si>
  <si>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</si>
  <si>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</si>
  <si>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</si>
  <si>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</si>
  <si>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</si>
  <si>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</si>
  <si>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</si>
  <si>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</si>
  <si>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</si>
  <si>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</si>
  <si>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</si>
  <si>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</si>
  <si>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</si>
  <si>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</si>
  <si>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</si>
  <si>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</si>
  <si>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</si>
  <si>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</si>
  <si>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</si>
  <si>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</si>
  <si>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</si>
  <si>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</si>
  <si>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</si>
  <si>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</si>
  <si>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</si>
  <si>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</si>
  <si>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</si>
  <si>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</si>
  <si>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</si>
  <si>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</si>
  <si>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</si>
  <si>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</si>
  <si>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</si>
  <si>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</si>
  <si>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</si>
  <si>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</si>
  <si>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</si>
  <si>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</si>
  <si>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</si>
  <si>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</si>
  <si>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</si>
  <si>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</si>
  <si>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</si>
  <si>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</si>
  <si>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</si>
  <si>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</si>
  <si>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</si>
  <si>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</si>
  <si>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</si>
  <si>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</si>
  <si>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</si>
  <si>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</si>
  <si>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</si>
  <si>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</si>
  <si>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</si>
  <si>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</si>
  <si>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</si>
  <si>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</si>
  <si>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</si>
  <si>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</si>
  <si>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</si>
  <si>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</si>
  <si>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</si>
  <si>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</si>
  <si>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</si>
  <si>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</si>
  <si>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</si>
  <si>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</si>
  <si>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</si>
  <si>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</si>
  <si>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</si>
  <si>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</si>
  <si>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</si>
  <si>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</si>
  <si>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</si>
  <si>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</si>
  <si>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</si>
  <si>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</si>
  <si>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</si>
  <si>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</si>
  <si>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</si>
  <si>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</si>
  <si>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</si>
  <si>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</si>
  <si>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</si>
  <si>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</si>
  <si>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</si>
  <si>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</si>
  <si>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</si>
  <si>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</si>
  <si>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</si>
  <si>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</si>
  <si>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</si>
  <si>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</si>
  <si>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</si>
  <si>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</si>
  <si>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</si>
  <si>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</si>
  <si>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</si>
  <si>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</si>
  <si>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</si>
  <si>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</si>
  <si>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</si>
  <si>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</si>
  <si>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</si>
  <si>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</si>
  <si>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</si>
  <si>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</si>
  <si>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</si>
  <si>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</si>
  <si>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</si>
  <si>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</si>
  <si>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</si>
  <si>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</si>
  <si>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</si>
  <si>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</si>
  <si>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</si>
  <si>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</si>
  <si>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</si>
  <si>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</si>
  <si>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</si>
  <si>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</si>
  <si>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</si>
  <si>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</si>
  <si>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</si>
  <si>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</si>
  <si>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</si>
  <si>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</si>
  <si>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</si>
  <si>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</si>
  <si>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</si>
  <si>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</si>
  <si>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</si>
  <si>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</si>
  <si>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</si>
  <si>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</si>
  <si>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</si>
  <si>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</si>
  <si>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</si>
  <si>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</si>
  <si>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</si>
  <si>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</si>
  <si>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</si>
  <si>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</si>
  <si>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</si>
  <si>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</si>
  <si>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</si>
  <si>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</si>
  <si>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</si>
  <si>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</si>
  <si>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</si>
  <si>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</si>
  <si>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</si>
  <si>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</si>
  <si>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</si>
  <si>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</si>
  <si>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</si>
  <si>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</si>
  <si>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</si>
  <si>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</si>
  <si>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</si>
  <si>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</si>
  <si>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</si>
  <si>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</si>
  <si>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</si>
  <si>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</si>
  <si>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</si>
  <si>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</si>
  <si>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</si>
  <si>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</si>
  <si>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</si>
  <si>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</si>
  <si>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</si>
  <si>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</si>
  <si>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</si>
  <si>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</si>
  <si>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</si>
  <si>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</si>
  <si>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</si>
  <si>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</si>
  <si>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</si>
  <si>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</si>
  <si>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</si>
  <si>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</si>
  <si>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</si>
  <si>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</si>
  <si>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</si>
  <si>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</si>
  <si>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</si>
  <si>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</si>
  <si>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</si>
  <si>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</si>
  <si>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</si>
  <si>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</si>
  <si>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</si>
  <si>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</si>
  <si>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</si>
  <si>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</si>
  <si>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</si>
  <si>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</si>
  <si>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</si>
  <si>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</si>
  <si>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</si>
  <si>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</si>
  <si>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</si>
  <si>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</si>
  <si>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</si>
  <si>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</si>
  <si>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</si>
  <si>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</si>
  <si>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</si>
  <si>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</si>
  <si>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</si>
  <si>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</si>
  <si>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</si>
  <si>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</si>
  <si>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</si>
  <si>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</si>
  <si>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</si>
  <si>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</si>
  <si>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</si>
  <si>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</si>
  <si>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</si>
  <si>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</si>
  <si>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</si>
  <si>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</si>
  <si>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</si>
  <si>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</si>
  <si>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</si>
  <si>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</si>
  <si>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</si>
  <si>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</si>
  <si>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</si>
  <si>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</si>
  <si>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</si>
  <si>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</si>
  <si>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</si>
  <si>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</si>
  <si>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</si>
  <si>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</si>
  <si>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</si>
  <si>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</si>
  <si>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</si>
  <si>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</si>
  <si>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</si>
  <si>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</si>
  <si>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</si>
  <si>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</si>
  <si>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</si>
  <si>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</si>
  <si>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</si>
  <si>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</si>
  <si>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</si>
  <si>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</si>
  <si>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</si>
  <si>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</si>
  <si>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</si>
  <si>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</si>
  <si>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</si>
  <si>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</si>
  <si>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</si>
  <si>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</si>
  <si>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</si>
  <si>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</si>
  <si>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</si>
  <si>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</si>
  <si>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</si>
  <si>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</si>
  <si>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</si>
  <si>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</si>
  <si>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</si>
  <si>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</si>
  <si>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</si>
  <si>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</si>
  <si>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</si>
  <si>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</si>
  <si>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</si>
  <si>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</si>
  <si>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</si>
  <si>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</si>
  <si>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</si>
  <si>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</si>
  <si>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</si>
  <si>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</si>
  <si>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</si>
  <si>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</si>
  <si>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</si>
  <si>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</si>
  <si>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</si>
  <si>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</si>
  <si>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</si>
  <si>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</si>
  <si>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</si>
  <si>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</si>
  <si>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</si>
  <si>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</si>
  <si>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</si>
  <si>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</si>
  <si>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</si>
  <si>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</si>
  <si>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</si>
  <si>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</si>
  <si>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</si>
  <si>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</si>
  <si>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</si>
  <si>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</si>
  <si>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</si>
  <si>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</si>
  <si>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</si>
  <si>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</si>
  <si>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</si>
  <si>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</si>
  <si>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</si>
  <si>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</si>
  <si>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</si>
  <si>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</si>
  <si>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</si>
  <si>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</si>
  <si>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</si>
  <si>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</si>
  <si>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</si>
  <si>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</si>
  <si>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</si>
  <si>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</si>
  <si>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</si>
  <si>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</si>
  <si>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</si>
  <si>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</si>
  <si>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</si>
  <si>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</si>
  <si>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</si>
  <si>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</si>
  <si>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</si>
  <si>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</si>
  <si>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</si>
  <si>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</si>
  <si>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</si>
  <si>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</si>
  <si>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</si>
  <si>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</si>
  <si>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</si>
  <si>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</si>
  <si>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</si>
  <si>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</si>
  <si>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</si>
  <si>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</si>
  <si>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</si>
  <si>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</si>
  <si>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</si>
  <si>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</si>
  <si>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</si>
  <si>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</si>
  <si>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</si>
  <si>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</si>
  <si>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</si>
  <si>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</si>
  <si>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</si>
  <si>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</si>
  <si>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</si>
  <si>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</si>
  <si>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</si>
  <si>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</si>
  <si>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</si>
  <si>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</si>
  <si>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</si>
  <si>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</si>
  <si>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</si>
  <si>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</si>
  <si>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</si>
  <si>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</si>
  <si>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</si>
  <si>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</si>
  <si>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</si>
  <si>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</si>
  <si>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</si>
  <si>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</si>
  <si>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</si>
  <si>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</si>
  <si>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</si>
  <si>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</si>
  <si>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</si>
  <si>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</si>
  <si>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</si>
  <si>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</si>
  <si>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</si>
  <si>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</si>
  <si>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</si>
  <si>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</si>
  <si>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</si>
  <si>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</si>
  <si>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</si>
  <si>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</si>
  <si>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</si>
  <si>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</si>
  <si>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</si>
  <si>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</si>
  <si>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</si>
  <si>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</si>
  <si>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</si>
  <si>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</si>
  <si>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</si>
  <si>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</si>
  <si>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</si>
  <si>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</si>
  <si>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</si>
  <si>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</si>
  <si>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</si>
  <si>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</si>
  <si>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</si>
  <si>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</si>
  <si>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</si>
  <si>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</si>
  <si>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</si>
  <si>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</si>
  <si>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</si>
  <si>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</si>
  <si>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</si>
  <si>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</si>
  <si>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</si>
  <si>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</si>
  <si>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</si>
  <si>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</si>
  <si>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</si>
  <si>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</si>
  <si>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</si>
  <si>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</si>
  <si>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</si>
  <si>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</si>
  <si>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</si>
  <si>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</si>
  <si>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</si>
  <si>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</si>
  <si>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</si>
  <si>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</si>
  <si>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</si>
  <si>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</si>
  <si>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</si>
  <si>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</si>
  <si>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</si>
  <si>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</si>
  <si>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</si>
  <si>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</si>
  <si>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</si>
  <si>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</si>
  <si>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</si>
  <si>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</si>
  <si>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</si>
  <si>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</si>
  <si>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</si>
  <si>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</si>
  <si>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</si>
  <si>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</si>
  <si>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</si>
  <si>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</si>
  <si>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</si>
  <si>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</si>
  <si>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</si>
  <si>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</si>
  <si>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</si>
  <si>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</si>
  <si>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</si>
  <si>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</si>
  <si>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</si>
  <si>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</si>
  <si>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</si>
  <si>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</si>
  <si>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</si>
  <si>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</si>
  <si>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</si>
  <si>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</si>
  <si>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</si>
  <si>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</si>
  <si>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</si>
  <si>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</si>
  <si>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</si>
  <si>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</si>
  <si>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</si>
  <si>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</si>
  <si>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</si>
  <si>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</si>
  <si>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</si>
  <si>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</si>
  <si>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</si>
  <si>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</si>
  <si>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</si>
  <si>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</si>
  <si>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</si>
  <si>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</si>
  <si>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</si>
  <si>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</si>
  <si>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</si>
  <si>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</si>
  <si>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</si>
  <si>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</si>
  <si>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</si>
  <si>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</si>
  <si>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</si>
  <si>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</si>
  <si>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</si>
  <si>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</si>
  <si>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</si>
  <si>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</si>
  <si>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</si>
  <si>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</si>
  <si>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</si>
  <si>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</si>
  <si>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</si>
  <si>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</si>
  <si>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</si>
  <si>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</si>
  <si>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</si>
  <si>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</si>
  <si>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</si>
  <si>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</si>
  <si>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</si>
  <si>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</si>
  <si>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</si>
  <si>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</si>
  <si>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</si>
  <si>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</si>
  <si>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</si>
  <si>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</si>
  <si>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</si>
  <si>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</si>
  <si>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</si>
  <si>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</si>
  <si>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</si>
  <si>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</si>
  <si>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</si>
  <si>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</si>
  <si>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</si>
  <si>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</si>
  <si>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</si>
  <si>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</si>
  <si>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</si>
  <si>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</si>
  <si>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</si>
  <si>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</si>
  <si>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</si>
  <si>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</si>
  <si>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</si>
  <si>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</si>
  <si>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</si>
  <si>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</si>
  <si>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</si>
  <si>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</si>
  <si>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</si>
  <si>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</si>
  <si>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</si>
  <si>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</si>
  <si>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</si>
  <si>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</si>
  <si>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</si>
  <si>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</si>
  <si>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</si>
  <si>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</si>
  <si>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</si>
  <si>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</si>
  <si>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</si>
  <si>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</si>
  <si>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</si>
  <si>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</si>
  <si>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</si>
  <si>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</si>
  <si>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</si>
  <si>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</si>
  <si>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</si>
  <si>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</si>
  <si>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</si>
  <si>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</si>
  <si>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</si>
  <si>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</si>
  <si>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</si>
  <si>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</si>
  <si>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</si>
  <si>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</si>
  <si>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</si>
  <si>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</si>
  <si>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</si>
  <si>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</si>
  <si>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</si>
  <si>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</si>
  <si>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</si>
  <si>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</si>
  <si>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</si>
  <si>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</si>
  <si>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</si>
  <si>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</si>
  <si>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</si>
  <si>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</si>
  <si>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</si>
  <si>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</si>
  <si>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</si>
  <si>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</si>
  <si>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</si>
  <si>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</si>
  <si>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</si>
  <si>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</si>
  <si>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</si>
  <si>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</si>
  <si>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</si>
  <si>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</si>
  <si>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</si>
  <si>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</si>
  <si>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</si>
  <si>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</si>
  <si>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</si>
  <si>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</si>
  <si>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</si>
  <si>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</si>
  <si>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</si>
  <si>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</si>
  <si>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</si>
  <si>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</si>
  <si>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</si>
  <si>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</si>
  <si>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</si>
  <si>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</si>
  <si>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</si>
  <si>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</si>
  <si>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</si>
  <si>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</si>
  <si>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</si>
  <si>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</si>
  <si>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</si>
  <si>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</si>
  <si>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</si>
  <si>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</si>
  <si>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</si>
  <si>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</si>
  <si>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</si>
  <si>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</si>
  <si>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</si>
  <si>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</si>
  <si>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</si>
  <si>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</si>
  <si>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</si>
  <si>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</si>
  <si>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</si>
  <si>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</si>
  <si>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</si>
  <si>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</si>
  <si>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</si>
  <si>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</si>
  <si>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</si>
  <si>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</si>
  <si>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</si>
  <si>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</si>
  <si>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</si>
  <si>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</si>
  <si>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</si>
  <si>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</si>
  <si>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</si>
  <si>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</si>
  <si>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</si>
  <si>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</si>
  <si>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</si>
  <si>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</si>
  <si>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</si>
  <si>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</si>
  <si>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</si>
  <si>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</si>
  <si>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</si>
  <si>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</si>
  <si>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</si>
  <si>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</si>
  <si>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</si>
  <si>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</si>
  <si>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</si>
  <si>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</si>
  <si>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</si>
  <si>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</si>
  <si>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</si>
  <si>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</si>
  <si>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</si>
  <si>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</si>
  <si>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</si>
  <si>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</si>
  <si>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</si>
  <si>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</si>
  <si>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</si>
  <si>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</si>
  <si>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</si>
  <si>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</si>
  <si>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</si>
  <si>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</si>
  <si>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</si>
  <si>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</si>
  <si>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</si>
  <si>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</si>
  <si>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</si>
  <si>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</si>
  <si>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</si>
  <si>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</si>
  <si>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</si>
  <si>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</si>
  <si>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</si>
  <si>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</si>
  <si>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</si>
  <si>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</si>
  <si>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</si>
  <si>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</si>
  <si>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</si>
  <si>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</si>
  <si>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</si>
  <si>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</si>
  <si>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</si>
  <si>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</si>
  <si>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</si>
  <si>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</si>
  <si>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</si>
  <si>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</si>
  <si>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</si>
  <si>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</si>
  <si>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</si>
  <si>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</si>
  <si>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</si>
  <si>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</si>
  <si>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</si>
  <si>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</si>
  <si>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</si>
  <si>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</si>
  <si>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</si>
  <si>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</si>
  <si>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</si>
  <si>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</si>
  <si>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</si>
  <si>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</si>
  <si>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</si>
  <si>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</si>
  <si>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</si>
  <si>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</si>
  <si>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</si>
  <si>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</si>
  <si>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</si>
  <si>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</si>
  <si>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</si>
  <si>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</si>
  <si>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</si>
  <si>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</si>
  <si>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</si>
  <si>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</si>
  <si>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</si>
  <si>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</si>
  <si>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</si>
  <si>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</si>
  <si>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</si>
  <si>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</si>
  <si>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</si>
  <si>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</si>
  <si>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</si>
  <si>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</si>
  <si>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</si>
  <si>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</si>
  <si>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</si>
  <si>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</si>
  <si>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</si>
  <si>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</si>
  <si>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</si>
  <si>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</si>
  <si>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</si>
  <si>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</si>
  <si>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</si>
  <si>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</si>
  <si>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</si>
  <si>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</si>
  <si>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</si>
  <si>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</si>
  <si>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</si>
  <si>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</si>
  <si>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</si>
  <si>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</si>
  <si>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</si>
  <si>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</si>
  <si>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</si>
  <si>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</si>
  <si>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</si>
  <si>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</si>
  <si>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</si>
  <si>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</si>
  <si>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</si>
  <si>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</si>
  <si>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</si>
  <si>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</si>
  <si>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</si>
  <si>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</si>
  <si>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</si>
  <si>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</si>
  <si>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</si>
  <si>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</si>
  <si>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</si>
  <si>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</si>
  <si>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</si>
  <si>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</si>
  <si>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</si>
  <si>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</si>
  <si>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</si>
  <si>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</si>
  <si>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</si>
  <si>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</si>
  <si>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</si>
  <si>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</si>
  <si>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</si>
  <si>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</si>
  <si>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</si>
  <si>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</si>
  <si>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</si>
  <si>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</si>
  <si>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</si>
  <si>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</si>
  <si>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</si>
  <si>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</si>
  <si>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</si>
  <si>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</si>
  <si>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</si>
  <si>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</si>
  <si>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</si>
  <si>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</si>
  <si>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</si>
  <si>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</si>
  <si>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</si>
  <si>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</si>
  <si>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</si>
  <si>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</si>
  <si>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</si>
  <si>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</si>
  <si>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</si>
  <si>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</si>
  <si>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</si>
  <si>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</si>
  <si>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</si>
  <si>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</si>
  <si>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</si>
  <si>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</si>
  <si>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</si>
  <si>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</si>
  <si>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</si>
  <si>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</si>
  <si>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</si>
  <si>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</si>
  <si>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</si>
  <si>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</si>
  <si>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</si>
  <si>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</si>
  <si>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</si>
  <si>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</si>
  <si>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</si>
  <si>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</si>
  <si>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</si>
  <si>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</si>
  <si>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</si>
  <si>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</si>
  <si>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</si>
  <si>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</si>
  <si>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</si>
  <si>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</si>
  <si>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</si>
  <si>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</si>
  <si>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</si>
  <si>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</si>
  <si>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</si>
  <si>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</si>
  <si>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</si>
  <si>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</si>
  <si>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</si>
  <si>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</si>
  <si>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</si>
  <si>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</si>
  <si>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</si>
  <si>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</si>
  <si>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</si>
  <si>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</si>
  <si>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</si>
  <si>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</si>
  <si>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</si>
  <si>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</si>
  <si>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</si>
  <si>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</si>
  <si>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</si>
  <si>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</si>
  <si>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</si>
  <si>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</si>
  <si>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</si>
  <si>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</si>
  <si>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</si>
  <si>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</si>
  <si>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</si>
  <si>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</si>
  <si>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</si>
  <si>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</si>
  <si>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</si>
  <si>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</si>
  <si>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</si>
  <si>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</si>
  <si>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</si>
  <si>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</si>
  <si>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</si>
  <si>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</si>
  <si>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</si>
  <si>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</si>
  <si>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</si>
  <si>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</si>
  <si>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</si>
  <si>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</si>
  <si>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</si>
  <si>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</si>
  <si>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</si>
  <si>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</si>
  <si>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</si>
  <si>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</si>
  <si>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</si>
  <si>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</si>
  <si>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</si>
  <si>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</si>
  <si>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</si>
  <si>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</si>
  <si>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</si>
  <si>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</si>
  <si>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</si>
  <si>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</si>
  <si>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</si>
  <si>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</si>
  <si>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</si>
  <si>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</si>
  <si>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</si>
  <si>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</si>
  <si>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</si>
  <si>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</si>
  <si>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</si>
  <si>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</si>
  <si>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</si>
  <si>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</si>
  <si>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</si>
  <si>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</si>
  <si>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</si>
  <si>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</si>
  <si>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</si>
  <si>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</si>
  <si>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</si>
  <si>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</si>
  <si>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</si>
  <si>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</si>
  <si>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</si>
  <si>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</si>
  <si>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</si>
  <si>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</si>
  <si>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</si>
  <si>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</si>
  <si>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</si>
  <si>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</si>
  <si>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</si>
  <si>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</si>
  <si>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</si>
  <si>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</si>
  <si>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</si>
  <si>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</si>
  <si>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</si>
  <si>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</si>
  <si>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</si>
  <si>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</si>
  <si>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</si>
  <si>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</si>
  <si>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</si>
  <si>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</si>
  <si>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</si>
  <si>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</si>
  <si>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</si>
  <si>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</si>
  <si>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</si>
  <si>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</si>
  <si>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</si>
  <si>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</si>
  <si>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</si>
  <si>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</si>
  <si>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</si>
  <si>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</si>
  <si>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</si>
  <si>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</si>
  <si>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</si>
  <si>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</si>
  <si>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</si>
  <si>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</si>
  <si>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</si>
  <si>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</si>
  <si>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</si>
  <si>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</si>
  <si>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</si>
  <si>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</si>
  <si>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</si>
  <si>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</si>
  <si>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</si>
  <si>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</si>
  <si>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</si>
  <si>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</si>
  <si>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</si>
  <si>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</si>
  <si>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</si>
  <si>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</si>
  <si>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</si>
  <si>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</si>
  <si>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</si>
  <si>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</si>
  <si>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</si>
  <si>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</si>
  <si>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</si>
  <si>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</si>
  <si>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</si>
  <si>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</si>
  <si>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</si>
  <si>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</si>
  <si>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</si>
  <si>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</si>
  <si>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</si>
  <si>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</si>
  <si>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</si>
  <si>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</si>
  <si>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</si>
  <si>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</si>
  <si>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</si>
  <si>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</si>
  <si>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</si>
  <si>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</si>
  <si>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</si>
  <si>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</si>
  <si>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</si>
  <si>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</si>
  <si>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</si>
  <si>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</si>
  <si>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</si>
  <si>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</si>
  <si>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</si>
  <si>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</si>
  <si>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</si>
  <si>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</si>
  <si>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</si>
  <si>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</si>
  <si>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</si>
  <si>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</si>
  <si>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</si>
  <si>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</si>
  <si>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</si>
  <si>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</si>
  <si>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</si>
  <si>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</si>
  <si>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</si>
  <si>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</si>
  <si>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</si>
  <si>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</si>
  <si>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</si>
  <si>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</si>
  <si>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</si>
  <si>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</si>
  <si>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</si>
  <si>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</si>
  <si>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</si>
  <si>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</si>
  <si>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</si>
  <si>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</si>
  <si>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</si>
  <si>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</si>
  <si>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</si>
  <si>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</si>
  <si>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</si>
  <si>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</si>
  <si>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</si>
  <si>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</si>
  <si>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</si>
  <si>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</si>
  <si>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</si>
  <si>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</si>
  <si>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</si>
  <si>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</si>
  <si>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</si>
  <si>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</si>
  <si>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</si>
  <si>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</si>
  <si>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</si>
  <si>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</si>
  <si>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</si>
  <si>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</si>
  <si>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</si>
  <si>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</si>
  <si>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</si>
  <si>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</si>
  <si>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</si>
  <si>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</si>
  <si>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</si>
  <si>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</si>
  <si>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</si>
  <si>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</si>
  <si>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</si>
  <si>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</si>
  <si>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</si>
  <si>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</si>
  <si>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</si>
  <si>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</si>
  <si>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</si>
  <si>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</si>
  <si>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</si>
  <si>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</si>
  <si>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</si>
  <si>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</si>
  <si>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</si>
  <si>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</si>
  <si>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</si>
  <si>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</si>
  <si>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</si>
  <si>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</si>
  <si>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</si>
  <si>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</si>
  <si>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</si>
  <si>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</si>
  <si>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</si>
  <si>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</si>
  <si>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</si>
  <si>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</si>
  <si>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</si>
  <si>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</si>
  <si>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</si>
  <si>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</si>
  <si>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</si>
  <si>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</si>
  <si>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</si>
  <si>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</si>
  <si>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</si>
  <si>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</si>
  <si>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</si>
  <si>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</si>
  <si>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</si>
  <si>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</si>
  <si>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</si>
  <si>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</si>
  <si>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</si>
  <si>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</si>
  <si>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</si>
  <si>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</si>
  <si>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</si>
  <si>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</si>
  <si>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</si>
  <si>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</si>
  <si>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</si>
  <si>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</si>
  <si>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</si>
  <si>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</si>
  <si>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</si>
  <si>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</si>
  <si>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</si>
  <si>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</si>
  <si>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</si>
  <si>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</si>
  <si>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</si>
  <si>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</si>
  <si>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</si>
  <si>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</si>
  <si>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</si>
  <si>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</si>
  <si>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</si>
  <si>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</si>
  <si>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</si>
  <si>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</si>
  <si>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</si>
  <si>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</si>
  <si>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</si>
  <si>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</si>
  <si>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</si>
  <si>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</si>
  <si>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</si>
  <si>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</si>
  <si>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</si>
  <si>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</si>
  <si>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</si>
  <si>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</si>
  <si>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</si>
  <si>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</si>
  <si>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</si>
  <si>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</si>
  <si>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</si>
  <si>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</si>
  <si>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</si>
  <si>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</si>
  <si>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</si>
  <si>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</si>
  <si>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</si>
  <si>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</si>
  <si>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</si>
  <si>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</si>
  <si>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</si>
  <si>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</si>
  <si>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</si>
  <si>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</si>
  <si>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</si>
  <si>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</si>
  <si>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</si>
  <si>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</si>
  <si>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</si>
  <si>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</si>
  <si>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</si>
  <si>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</si>
  <si>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</si>
  <si>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</si>
  <si>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</si>
  <si>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</si>
  <si>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</si>
  <si>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</si>
  <si>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</si>
  <si>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</si>
  <si>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</si>
  <si>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</si>
  <si>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</si>
  <si>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</si>
  <si>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</si>
  <si>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</si>
  <si>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</si>
  <si>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</si>
  <si>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</si>
  <si>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</si>
  <si>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</si>
  <si>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</si>
  <si>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</si>
  <si>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</si>
  <si>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</si>
  <si>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</si>
  <si>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</si>
  <si>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</si>
  <si>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</si>
  <si>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</si>
  <si>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</si>
  <si>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</si>
  <si>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</si>
  <si>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</si>
  <si>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</si>
  <si>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</si>
  <si>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</si>
  <si>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</si>
  <si>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</si>
  <si>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</si>
  <si>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</si>
  <si>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</si>
  <si>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</si>
  <si>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</si>
  <si>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</si>
  <si>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</si>
  <si>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</si>
  <si>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</si>
  <si>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</si>
  <si>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</si>
  <si>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</si>
  <si>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</si>
  <si>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</si>
  <si>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</si>
  <si>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</si>
  <si>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</si>
  <si>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</si>
  <si>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</si>
  <si>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</si>
  <si>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</si>
  <si>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</si>
  <si>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</si>
  <si>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</si>
  <si>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</si>
  <si>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</si>
  <si>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</si>
  <si>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</si>
  <si>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</si>
  <si>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</si>
  <si>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</si>
  <si>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</si>
  <si>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</si>
  <si>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</si>
  <si>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</si>
  <si>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</si>
  <si>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</si>
  <si>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</si>
  <si>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</si>
  <si>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</si>
  <si>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</si>
  <si>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</si>
  <si>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</si>
  <si>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</si>
  <si>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</si>
  <si>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</si>
  <si>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</si>
  <si>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</si>
  <si>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</si>
  <si>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</si>
  <si>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</si>
  <si>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</si>
  <si>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</si>
  <si>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</si>
  <si>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</si>
  <si>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</si>
  <si>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</si>
  <si>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</si>
  <si>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</si>
  <si>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</si>
  <si>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</si>
  <si>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</si>
  <si>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</si>
  <si>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</si>
  <si>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</si>
  <si>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</si>
  <si>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</si>
  <si>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</si>
  <si>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</si>
  <si>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</si>
  <si>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</si>
  <si>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</si>
  <si>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</si>
  <si>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</si>
  <si>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</si>
  <si>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</si>
  <si>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</si>
  <si>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</si>
  <si>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</si>
  <si>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</si>
  <si>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</si>
  <si>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</si>
  <si>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</si>
  <si>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</si>
  <si>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</si>
  <si>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</si>
  <si>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</si>
  <si>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</si>
  <si>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</si>
  <si>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</si>
  <si>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</si>
  <si>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</si>
  <si>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</si>
  <si>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</si>
  <si>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</si>
  <si>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</si>
  <si>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</si>
  <si>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</si>
  <si>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</si>
  <si>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</si>
  <si>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</si>
  <si>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</si>
  <si>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</si>
  <si>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</si>
  <si>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</si>
  <si>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</si>
  <si>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</si>
  <si>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</si>
  <si>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</si>
  <si>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</si>
  <si>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</si>
  <si>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</si>
  <si>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</si>
  <si>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</si>
  <si>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</si>
  <si>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</si>
  <si>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</si>
  <si>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</si>
  <si>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</si>
  <si>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</si>
  <si>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</si>
  <si>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</si>
  <si>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</si>
  <si>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</si>
  <si>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</si>
  <si>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</si>
  <si>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</si>
  <si>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</si>
  <si>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</si>
  <si>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</si>
  <si>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</si>
  <si>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</si>
  <si>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</si>
  <si>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</si>
  <si>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</si>
  <si>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</si>
  <si>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</si>
  <si>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</si>
  <si>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</si>
  <si>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</si>
  <si>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</si>
  <si>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</si>
  <si>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</si>
  <si>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</si>
  <si>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</si>
  <si>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</si>
  <si>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</si>
  <si>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</si>
  <si>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</si>
  <si>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</si>
  <si>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</si>
  <si>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</si>
  <si>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</si>
  <si>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</si>
  <si>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</si>
  <si>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</si>
  <si>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</si>
  <si>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</si>
  <si>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</si>
  <si>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</si>
  <si>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</si>
  <si>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</si>
  <si>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</si>
  <si>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</si>
  <si>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</si>
  <si>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</si>
  <si>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</si>
  <si>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</si>
  <si>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</si>
  <si>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</si>
  <si>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</si>
  <si>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</si>
  <si>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</si>
  <si>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</si>
  <si>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</si>
  <si>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</si>
  <si>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</si>
  <si>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</si>
  <si>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</si>
  <si>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</si>
  <si>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</si>
  <si>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</si>
  <si>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</si>
  <si>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</si>
  <si>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</si>
  <si>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</si>
  <si>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</si>
  <si>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</si>
  <si>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</si>
  <si>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</si>
  <si>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</si>
  <si>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</si>
  <si>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</si>
  <si>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</si>
  <si>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</si>
  <si>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</si>
  <si>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</si>
  <si>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</si>
  <si>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</si>
  <si>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</si>
  <si>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</si>
  <si>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</si>
  <si>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</si>
  <si>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</si>
  <si>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</si>
  <si>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</si>
  <si>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</si>
  <si>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</si>
  <si>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</si>
  <si>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</si>
  <si>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</si>
  <si>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</si>
  <si>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</si>
  <si>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</si>
  <si>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</si>
  <si>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</si>
  <si>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</si>
  <si>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</si>
  <si>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</si>
  <si>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</si>
  <si>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</si>
  <si>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</si>
  <si>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</si>
  <si>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</si>
  <si>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</si>
  <si>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</si>
  <si>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</si>
  <si>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</si>
  <si>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</si>
  <si>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</si>
  <si>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</si>
  <si>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</si>
  <si>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</si>
  <si>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</si>
  <si>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</si>
  <si>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</si>
  <si>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</si>
  <si>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</si>
  <si>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</si>
  <si>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</si>
  <si>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</si>
  <si>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</si>
  <si>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</si>
  <si>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</si>
  <si>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</si>
  <si>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</si>
  <si>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</si>
  <si>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</si>
  <si>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</si>
  <si>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</si>
  <si>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</si>
  <si>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</si>
  <si>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</si>
  <si>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</si>
  <si>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</si>
  <si>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</si>
  <si>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</si>
  <si>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</si>
  <si>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</si>
  <si>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</si>
  <si>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</si>
  <si>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</si>
  <si>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</si>
  <si>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</si>
  <si>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</si>
  <si>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</si>
  <si>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</si>
  <si>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</si>
  <si>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</si>
  <si>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</si>
  <si>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</si>
  <si>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</si>
  <si>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</si>
  <si>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</si>
  <si>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</si>
  <si>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</si>
  <si>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</si>
  <si>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</si>
  <si>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</si>
  <si>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</si>
  <si>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</si>
  <si>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</si>
  <si>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</si>
  <si>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</si>
  <si>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</si>
  <si>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</si>
  <si>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</si>
  <si>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</si>
  <si>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</si>
  <si>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</si>
  <si>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</si>
  <si>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</si>
  <si>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</si>
  <si>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</si>
  <si>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</si>
  <si>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</si>
  <si>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</si>
  <si>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</si>
  <si>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</si>
  <si>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</si>
  <si>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</si>
  <si>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</si>
  <si>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</si>
  <si>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</si>
  <si>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</si>
  <si>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</si>
  <si>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</si>
  <si>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</si>
  <si>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</si>
  <si>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</si>
  <si>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</si>
  <si>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</si>
  <si>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</si>
  <si>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</si>
  <si>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</si>
  <si>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</si>
  <si>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</si>
  <si>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</si>
  <si>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</si>
  <si>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</si>
  <si>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</si>
  <si>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</si>
  <si>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</si>
  <si>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</si>
  <si>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</si>
  <si>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</si>
  <si>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</si>
  <si>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</si>
  <si>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</si>
  <si>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</si>
  <si>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</si>
  <si>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</si>
  <si>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</si>
  <si>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</si>
  <si>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</si>
  <si>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</si>
  <si>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</si>
  <si>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</si>
  <si>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</si>
  <si>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</si>
  <si>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</si>
  <si>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</si>
  <si>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</si>
  <si>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</si>
  <si>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</si>
  <si>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</si>
  <si>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</si>
  <si>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</si>
  <si>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</si>
  <si>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</si>
  <si>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</si>
  <si>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</si>
  <si>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</si>
  <si>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</si>
  <si>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</si>
  <si>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</si>
  <si>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</si>
  <si>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</si>
  <si>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</si>
  <si>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</si>
  <si>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</si>
  <si>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</si>
  <si>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</si>
  <si>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</si>
  <si>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</si>
  <si>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</si>
  <si>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</si>
  <si>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</si>
  <si>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</si>
  <si>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</si>
  <si>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</si>
  <si>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</si>
  <si>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</si>
  <si>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</si>
  <si>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</si>
  <si>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</si>
  <si>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</si>
  <si>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</si>
  <si>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</si>
  <si>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</si>
  <si>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</si>
  <si>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</si>
  <si>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</si>
  <si>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</si>
  <si>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</si>
  <si>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</si>
  <si>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</si>
  <si>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</si>
  <si>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</si>
  <si>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</si>
  <si>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</si>
  <si>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</si>
  <si>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</si>
  <si>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</si>
  <si>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</si>
  <si>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</si>
  <si>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</si>
  <si>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</si>
  <si>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</si>
  <si>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</si>
  <si>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</si>
  <si>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</si>
  <si>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</si>
  <si>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</si>
  <si>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</si>
  <si>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</si>
  <si>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</si>
  <si>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</si>
  <si>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</si>
  <si>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</si>
  <si>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</si>
  <si>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</si>
  <si>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</si>
  <si>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</si>
  <si>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</si>
  <si>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</si>
  <si>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</si>
  <si>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</si>
  <si>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</si>
  <si>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</si>
  <si>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</si>
  <si>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</si>
  <si>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</si>
  <si>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</si>
  <si>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</si>
  <si>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</si>
  <si>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</si>
  <si>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</si>
  <si>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</si>
  <si>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</si>
  <si>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</si>
  <si>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</si>
  <si>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</si>
  <si>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</si>
  <si>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</si>
  <si>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</si>
  <si>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</si>
  <si>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</si>
  <si>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</si>
  <si>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</si>
  <si>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</si>
  <si>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</si>
  <si>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</si>
  <si>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</si>
  <si>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</si>
  <si>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</si>
  <si>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</si>
  <si>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</si>
  <si>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</si>
  <si>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</si>
  <si>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</si>
  <si>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</si>
  <si>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</si>
  <si>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</si>
  <si>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</si>
  <si>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</si>
  <si>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</si>
  <si>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</si>
  <si>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</si>
  <si>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</si>
  <si>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</si>
  <si>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</si>
  <si>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</si>
  <si>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</si>
  <si>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</si>
  <si>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</si>
  <si>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</si>
  <si>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</si>
  <si>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</si>
  <si>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</si>
  <si>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</si>
  <si>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</si>
  <si>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</si>
  <si>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</si>
  <si>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</si>
  <si>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</si>
  <si>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</si>
  <si>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</si>
  <si>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</si>
  <si>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</si>
  <si>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</si>
  <si>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</si>
  <si>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</si>
  <si>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</si>
  <si>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</si>
  <si>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</si>
  <si>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</si>
  <si>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</si>
  <si>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</si>
  <si>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</si>
  <si>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</si>
  <si>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</si>
  <si>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</si>
  <si>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</si>
  <si>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</si>
  <si>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</si>
  <si>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</si>
  <si>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</si>
  <si>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</si>
  <si>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</si>
  <si>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</si>
  <si>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</si>
  <si>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</si>
  <si>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</si>
  <si>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</si>
  <si>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</si>
  <si>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</si>
  <si>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</si>
  <si>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</si>
  <si>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</si>
  <si>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</si>
  <si>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</si>
  <si>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</si>
  <si>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</si>
  <si>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</si>
  <si>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</si>
  <si>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</si>
  <si>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</si>
  <si>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</si>
  <si>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</si>
  <si>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</si>
  <si>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</si>
  <si>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</si>
  <si>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</si>
  <si>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</si>
  <si>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</si>
  <si>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</si>
  <si>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</si>
  <si>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</si>
  <si>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</si>
  <si>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</si>
  <si>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</si>
  <si>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</si>
  <si>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</si>
  <si>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</si>
  <si>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</si>
  <si>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</si>
  <si>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</si>
  <si>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</si>
  <si>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</si>
  <si>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</si>
  <si>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</si>
  <si>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</si>
  <si>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</si>
  <si>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</si>
  <si>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</si>
  <si>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</si>
  <si>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</si>
  <si>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</si>
  <si>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</si>
  <si>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</si>
  <si>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</si>
  <si>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</si>
  <si>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</si>
  <si>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</si>
  <si>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</si>
  <si>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</si>
  <si>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</si>
  <si>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</si>
  <si>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</si>
  <si>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</si>
  <si>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</si>
  <si>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</si>
  <si>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</si>
  <si>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</si>
  <si>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</si>
  <si>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</si>
  <si>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</si>
  <si>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</si>
  <si>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</si>
  <si>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</si>
  <si>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</si>
  <si>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</si>
  <si>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</si>
  <si>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</si>
  <si>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</si>
  <si>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</si>
  <si>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</si>
  <si>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</si>
  <si>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</si>
  <si>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</si>
  <si>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</si>
  <si>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</si>
  <si>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</si>
  <si>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</si>
  <si>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</si>
  <si>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</si>
  <si>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</si>
  <si>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</si>
  <si>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</si>
  <si>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</si>
  <si>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</si>
  <si>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</si>
  <si>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</si>
  <si>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</si>
  <si>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</si>
  <si>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</si>
  <si>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</si>
  <si>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</si>
  <si>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</si>
  <si>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</si>
  <si>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</si>
  <si>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</si>
  <si>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</si>
  <si>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</si>
  <si>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</si>
  <si>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</si>
  <si>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</si>
  <si>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</si>
  <si>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</si>
  <si>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</si>
  <si>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</si>
  <si>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</si>
  <si>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</si>
  <si>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</si>
  <si>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</si>
  <si>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</si>
  <si>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</si>
  <si>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</si>
  <si>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</si>
  <si>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</si>
  <si>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</si>
  <si>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</si>
  <si>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</si>
  <si>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</si>
  <si>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</si>
  <si>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</si>
  <si>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</si>
  <si>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</si>
  <si>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</si>
  <si>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</si>
  <si>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</si>
  <si>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</si>
  <si>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</si>
  <si>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</si>
  <si>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</si>
  <si>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</si>
  <si>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</si>
  <si>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</si>
  <si>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</si>
  <si>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</si>
  <si>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</si>
  <si>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</si>
  <si>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</si>
  <si>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</si>
  <si>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</si>
  <si>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</si>
  <si>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</si>
  <si>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</si>
  <si>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</si>
  <si>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</si>
  <si>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</si>
  <si>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</si>
  <si>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</si>
  <si>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</si>
  <si>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</si>
  <si>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</si>
  <si>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</si>
  <si>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</si>
  <si>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</si>
  <si>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</si>
  <si>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</si>
  <si>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</si>
  <si>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</si>
  <si>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</si>
  <si>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</si>
  <si>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</si>
  <si>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</si>
  <si>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</si>
  <si>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</si>
  <si>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</si>
  <si>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</si>
  <si>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</si>
  <si>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</si>
  <si>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</si>
  <si>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</si>
  <si>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</si>
  <si>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</si>
  <si>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</si>
  <si>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</si>
  <si>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</si>
  <si>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</si>
  <si>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</si>
  <si>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</si>
  <si>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</si>
  <si>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</si>
  <si>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</si>
  <si>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</si>
  <si>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</si>
  <si>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</si>
  <si>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</si>
  <si>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</si>
  <si>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</si>
  <si>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</si>
  <si>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</si>
  <si>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</si>
  <si>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</si>
  <si>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</si>
  <si>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</si>
  <si>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</si>
  <si>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</si>
  <si>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</si>
  <si>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</si>
  <si>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</si>
  <si>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</si>
  <si>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</si>
  <si>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</si>
  <si>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</si>
  <si>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</si>
  <si>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</si>
  <si>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</si>
  <si>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</si>
  <si>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</si>
  <si>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</si>
  <si>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</si>
  <si>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</si>
  <si>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</si>
  <si>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</si>
  <si>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</si>
  <si>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</si>
  <si>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</si>
  <si>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</si>
  <si>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</si>
  <si>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</si>
  <si>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</si>
  <si>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</si>
  <si>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</si>
  <si>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</si>
  <si>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</si>
  <si>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</si>
  <si>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</si>
  <si>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</si>
  <si>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</si>
  <si>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</si>
  <si>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</si>
  <si>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</si>
  <si>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</si>
  <si>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</si>
  <si>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</si>
  <si>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</si>
  <si>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</si>
  <si>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</si>
  <si>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</si>
  <si>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</si>
  <si>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</si>
  <si>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</si>
  <si>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</si>
  <si>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</si>
  <si>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</si>
  <si>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</si>
  <si>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</si>
  <si>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</si>
  <si>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</si>
  <si>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</si>
  <si>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</si>
  <si>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</si>
  <si>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</si>
  <si>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</si>
  <si>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</si>
  <si>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</si>
  <si>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</si>
  <si>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</si>
  <si>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</si>
  <si>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</si>
  <si>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</si>
  <si>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</si>
  <si>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</si>
  <si>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</si>
  <si>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</si>
  <si>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</si>
  <si>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</si>
  <si>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</si>
  <si>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</si>
  <si>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</si>
  <si>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</si>
  <si>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</si>
  <si>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</si>
  <si>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</si>
  <si>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</si>
  <si>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</si>
  <si>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</si>
  <si>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</si>
  <si>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</si>
  <si>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</si>
  <si>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</si>
  <si>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</si>
  <si>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</si>
  <si>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</si>
  <si>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</si>
  <si>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</si>
  <si>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</si>
  <si>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</si>
  <si>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</si>
  <si>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</si>
  <si>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</si>
  <si>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</si>
  <si>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</si>
  <si>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</si>
  <si>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</si>
  <si>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</si>
  <si>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</si>
  <si>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</si>
  <si>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</si>
  <si>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</si>
  <si>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</si>
  <si>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</si>
  <si>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</si>
  <si>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</si>
  <si>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</si>
  <si>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</si>
  <si>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</si>
  <si>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</si>
  <si>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</si>
  <si>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</si>
  <si>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</si>
  <si>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</si>
  <si>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</si>
  <si>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</si>
  <si>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</si>
  <si>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</si>
  <si>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</si>
  <si>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</si>
  <si>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</si>
  <si>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</si>
  <si>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</si>
  <si>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</si>
  <si>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</si>
  <si>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</si>
  <si>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</si>
  <si>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</si>
  <si>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</si>
  <si>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</si>
  <si>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</si>
  <si>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</si>
  <si>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</si>
  <si>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</si>
  <si>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</si>
  <si>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</si>
  <si>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</si>
  <si>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</si>
  <si>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</si>
  <si>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</si>
  <si>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</si>
  <si>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</si>
  <si>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</si>
  <si>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</si>
  <si>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</si>
  <si>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</si>
  <si>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</si>
  <si>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</si>
  <si>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</si>
  <si>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</si>
  <si>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</si>
  <si>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</si>
  <si>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</si>
  <si>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</si>
  <si>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</si>
  <si>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</si>
  <si>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</si>
  <si>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</si>
  <si>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</si>
  <si>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</si>
  <si>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</si>
  <si>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</si>
  <si>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</si>
  <si>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</si>
  <si>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</si>
  <si>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</si>
  <si>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</si>
  <si>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</si>
  <si>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</si>
  <si>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</si>
  <si>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</si>
  <si>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</si>
  <si>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</si>
  <si>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</si>
  <si>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</si>
  <si>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</si>
  <si>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</si>
  <si>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</si>
  <si>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</si>
  <si>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</si>
  <si>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</si>
  <si>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</si>
  <si>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</si>
  <si>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</si>
  <si>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</si>
  <si>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</si>
  <si>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</si>
  <si>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</si>
  <si>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</si>
  <si>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</si>
  <si>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</si>
  <si>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</si>
  <si>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</si>
  <si>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</si>
  <si>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</si>
  <si>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</si>
  <si>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</si>
  <si>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</si>
  <si>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</si>
  <si>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</si>
  <si>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</si>
  <si>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</si>
  <si>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</si>
  <si>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</si>
  <si>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</si>
  <si>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</si>
  <si>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</si>
  <si>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</si>
  <si>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</si>
  <si>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</si>
  <si>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</si>
  <si>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</si>
  <si>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</si>
  <si>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</si>
  <si>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</si>
  <si>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</si>
  <si>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</si>
  <si>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</si>
  <si>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</si>
  <si>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</si>
  <si>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</si>
  <si>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</si>
  <si>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</si>
  <si>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</si>
  <si>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</si>
  <si>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</si>
  <si>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</si>
  <si>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</si>
  <si>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</si>
  <si>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</si>
  <si>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</si>
  <si>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</si>
  <si>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</si>
  <si>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</si>
  <si>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</si>
  <si>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</si>
  <si>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</si>
  <si>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</si>
  <si>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</si>
  <si>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</si>
  <si>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</si>
  <si>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</si>
  <si>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</si>
  <si>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</si>
  <si>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</si>
  <si>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</si>
  <si>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</si>
  <si>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</si>
  <si>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</si>
  <si>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</si>
  <si>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</si>
  <si>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</si>
  <si>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</si>
  <si>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</si>
  <si>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</si>
  <si>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</si>
  <si>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</si>
  <si>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</si>
  <si>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</si>
  <si>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</si>
  <si>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</si>
  <si>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</si>
  <si>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</si>
  <si>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</si>
  <si>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</si>
  <si>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</si>
  <si>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</si>
  <si>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</si>
  <si>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</si>
  <si>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</si>
  <si>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</si>
  <si>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</si>
  <si>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</si>
  <si>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</si>
  <si>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</si>
  <si>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</si>
  <si>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</si>
  <si>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</si>
  <si>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</si>
  <si>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</si>
  <si>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</si>
  <si>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</si>
  <si>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</si>
  <si>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</si>
  <si>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</si>
  <si>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</si>
  <si>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</si>
  <si>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</si>
  <si>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</si>
  <si>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</si>
  <si>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</si>
  <si>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</si>
  <si>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</si>
  <si>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</si>
  <si>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</si>
  <si>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</si>
  <si>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</si>
  <si>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</si>
  <si>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</si>
  <si>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</si>
  <si>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</si>
  <si>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</si>
  <si>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</si>
  <si>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</si>
  <si>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</si>
  <si>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</si>
  <si>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</si>
  <si>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</si>
  <si>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</si>
  <si>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</si>
  <si>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</si>
  <si>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</si>
  <si>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</si>
  <si>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</si>
  <si>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</si>
  <si>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</si>
  <si>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</si>
  <si>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</si>
  <si>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</si>
  <si>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</si>
  <si>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</si>
  <si>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</si>
  <si>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</si>
  <si>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</si>
  <si>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</si>
  <si>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</si>
  <si>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</si>
  <si>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</si>
  <si>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</si>
  <si>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</si>
  <si>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</si>
  <si>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</si>
  <si>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</si>
  <si>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</si>
  <si>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</si>
  <si>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</si>
  <si>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</si>
  <si>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</si>
  <si>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</si>
  <si>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</si>
  <si>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</si>
  <si>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</si>
  <si>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</si>
  <si>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</si>
  <si>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</si>
  <si>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</si>
  <si>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</si>
  <si>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</si>
  <si>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</si>
  <si>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</si>
  <si>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</si>
  <si>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</si>
  <si>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</si>
  <si>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</si>
  <si>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</si>
  <si>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</si>
  <si>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</si>
  <si>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</si>
  <si>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</si>
  <si>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</si>
  <si>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</si>
  <si>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</si>
  <si>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</si>
  <si>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</si>
  <si>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</si>
  <si>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</si>
  <si>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</si>
  <si>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</si>
  <si>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</si>
  <si>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</si>
  <si>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</si>
  <si>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</si>
  <si>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</si>
  <si>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</si>
  <si>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</si>
  <si>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</si>
  <si>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</si>
  <si>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</si>
  <si>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</si>
  <si>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</si>
  <si>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</si>
  <si>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</si>
  <si>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</si>
  <si>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</si>
  <si>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</si>
  <si>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</si>
  <si>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</si>
  <si>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</si>
  <si>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</si>
  <si>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</si>
  <si>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</si>
  <si>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</si>
  <si>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</si>
  <si>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</si>
  <si>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</si>
  <si>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</si>
  <si>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</si>
  <si>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</si>
  <si>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</si>
  <si>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</si>
  <si>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</si>
  <si>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</si>
  <si>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</si>
  <si>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</si>
  <si>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</si>
  <si>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</si>
  <si>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</si>
  <si>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</si>
  <si>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</si>
  <si>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</si>
  <si>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</si>
  <si>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</si>
  <si>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</si>
  <si>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</si>
  <si>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</si>
  <si>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</si>
  <si>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</si>
  <si>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</si>
  <si>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</si>
  <si>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</si>
  <si>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</si>
  <si>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</si>
  <si>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</si>
  <si>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</si>
  <si>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</si>
  <si>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</si>
  <si>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</si>
  <si>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</si>
  <si>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</si>
  <si>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</si>
  <si>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</si>
  <si>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</si>
  <si>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</si>
  <si>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</si>
  <si>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</si>
  <si>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</si>
  <si>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</si>
  <si>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</si>
  <si>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</si>
  <si>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</si>
  <si>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</si>
  <si>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</si>
  <si>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</si>
  <si>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</si>
  <si>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</si>
  <si>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</si>
  <si>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</si>
  <si>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</si>
  <si>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</si>
  <si>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</si>
  <si>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</si>
  <si>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</si>
  <si>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</si>
  <si>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</si>
  <si>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</si>
  <si>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</si>
  <si>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</si>
  <si>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</si>
  <si>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</si>
  <si>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</si>
  <si>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</si>
  <si>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</si>
  <si>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</si>
  <si>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</si>
  <si>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</si>
  <si>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</si>
  <si>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</si>
  <si>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</si>
  <si>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</si>
  <si>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</si>
  <si>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</si>
  <si>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</si>
  <si>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</si>
  <si>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</si>
  <si>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</si>
  <si>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</si>
  <si>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</si>
  <si>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</si>
  <si>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</si>
  <si>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</si>
  <si>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</si>
  <si>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</si>
  <si>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</si>
  <si>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</si>
  <si>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</si>
  <si>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</si>
  <si>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</si>
  <si>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</si>
  <si>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</si>
  <si>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</si>
  <si>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</si>
  <si>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</si>
  <si>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</si>
  <si>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</si>
  <si>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</si>
  <si>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</si>
  <si>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</si>
  <si>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</si>
  <si>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</si>
  <si>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</si>
  <si>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</si>
  <si>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</si>
  <si>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</si>
  <si>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</si>
  <si>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</si>
  <si>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</si>
  <si>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</si>
  <si>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</si>
  <si>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</si>
  <si>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</si>
  <si>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</si>
  <si>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</si>
  <si>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</si>
  <si>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</si>
  <si>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</si>
  <si>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</si>
  <si>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</si>
  <si>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</si>
  <si>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</si>
  <si>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</si>
  <si>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</si>
  <si>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</si>
  <si>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</si>
  <si>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</si>
  <si>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</si>
  <si>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</si>
  <si>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</si>
  <si>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</si>
  <si>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</si>
  <si>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</si>
  <si>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</si>
  <si>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</si>
  <si>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</si>
  <si>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</si>
  <si>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</si>
  <si>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</si>
  <si>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</si>
  <si>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</si>
  <si>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</si>
  <si>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</si>
  <si>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</si>
  <si>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</si>
  <si>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</si>
  <si>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</si>
  <si>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</si>
  <si>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</si>
  <si>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</si>
  <si>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</si>
  <si>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</si>
  <si>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</si>
  <si>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</si>
  <si>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</si>
  <si>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</si>
  <si>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</si>
  <si>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</si>
  <si>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</si>
  <si>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</si>
  <si>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</si>
  <si>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</si>
  <si>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</si>
  <si>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</si>
  <si>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</si>
  <si>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</si>
  <si>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</si>
  <si>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</si>
  <si>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</si>
  <si>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</si>
  <si>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</si>
  <si>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</si>
  <si>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</si>
  <si>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</si>
  <si>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</si>
  <si>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</si>
  <si>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</si>
  <si>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</si>
  <si>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</si>
  <si>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</si>
  <si>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</si>
  <si>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</si>
  <si>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</si>
  <si>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</si>
  <si>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</si>
  <si>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</si>
  <si>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</si>
  <si>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</si>
  <si>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</si>
  <si>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</si>
  <si>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</si>
  <si>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</si>
  <si>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</si>
  <si>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</si>
  <si>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</si>
  <si>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</si>
  <si>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</si>
  <si>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</si>
  <si>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</si>
  <si>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</si>
  <si>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</si>
  <si>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</si>
  <si>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</si>
  <si>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</si>
  <si>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</si>
  <si>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</si>
  <si>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</si>
  <si>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</si>
  <si>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</si>
  <si>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</si>
  <si>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</si>
  <si>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</si>
  <si>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</si>
  <si>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</si>
  <si>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</si>
  <si>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</si>
  <si>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</si>
  <si>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</si>
  <si>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</si>
  <si>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</si>
  <si>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</si>
  <si>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</si>
  <si>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</si>
  <si>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</si>
  <si>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</si>
  <si>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</si>
  <si>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</si>
  <si>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</si>
  <si>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</si>
  <si>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</si>
  <si>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</si>
  <si>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</si>
  <si>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</si>
  <si>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</si>
  <si>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</si>
  <si>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</si>
  <si>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</si>
  <si>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</si>
  <si>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</si>
  <si>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</si>
  <si>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</si>
  <si>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</si>
  <si>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</si>
  <si>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</si>
  <si>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</si>
  <si>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</si>
  <si>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</si>
  <si>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</si>
  <si>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</si>
  <si>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</si>
  <si>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</si>
  <si>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</si>
  <si>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</si>
  <si>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</si>
  <si>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</si>
  <si>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</si>
  <si>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</si>
  <si>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</si>
  <si>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</si>
  <si>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</si>
  <si>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</si>
  <si>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</si>
  <si>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</si>
  <si>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</si>
  <si>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</si>
  <si>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</si>
  <si>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</si>
  <si>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</si>
  <si>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</si>
  <si>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</si>
  <si>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</si>
  <si>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</si>
  <si>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</si>
  <si>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</si>
  <si>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</si>
  <si>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</si>
  <si>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</si>
  <si>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</si>
  <si>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</si>
  <si>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</si>
  <si>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</si>
  <si>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</si>
  <si>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</si>
  <si>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</si>
  <si>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</si>
  <si>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</si>
  <si>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</si>
  <si>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</si>
  <si>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</si>
  <si>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</si>
  <si>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</si>
  <si>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</si>
  <si>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</si>
  <si>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</si>
  <si>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</si>
  <si>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</si>
  <si>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</si>
  <si>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</si>
  <si>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</si>
  <si>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</si>
  <si>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</si>
  <si>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</si>
  <si>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</si>
  <si>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</si>
  <si>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</si>
  <si>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</si>
  <si>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</si>
  <si>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</si>
  <si>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</si>
  <si>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</si>
  <si>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</si>
  <si>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</si>
  <si>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</si>
  <si>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</si>
  <si>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</si>
  <si>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</si>
  <si>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</si>
  <si>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</si>
  <si>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</si>
  <si>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</si>
  <si>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</si>
  <si>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</si>
  <si>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</si>
  <si>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</si>
  <si>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</si>
  <si>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</si>
  <si>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</si>
  <si>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</si>
  <si>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</si>
  <si>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</si>
  <si>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</si>
  <si>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</si>
  <si>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</si>
  <si>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</si>
  <si>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</si>
  <si>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</si>
  <si>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</si>
  <si>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</si>
  <si>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</si>
  <si>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</si>
  <si>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</si>
  <si>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</si>
  <si>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</si>
  <si>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</si>
  <si>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</si>
  <si>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</si>
  <si>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</si>
  <si>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</si>
  <si>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</si>
  <si>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</si>
  <si>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</si>
  <si>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</si>
  <si>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</si>
  <si>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</si>
  <si>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</si>
  <si>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</si>
  <si>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</si>
  <si>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</si>
  <si>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</si>
  <si>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</si>
  <si>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</si>
  <si>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</si>
  <si>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</si>
  <si>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</si>
  <si>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</si>
  <si>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</si>
  <si>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</si>
  <si>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</si>
  <si>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</si>
  <si>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</si>
  <si>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</si>
  <si>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</si>
  <si>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</si>
  <si>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</si>
  <si>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</si>
  <si>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</si>
  <si>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</si>
  <si>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</si>
  <si>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</si>
  <si>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</si>
  <si>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</si>
  <si>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</si>
  <si>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</si>
  <si>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</si>
  <si>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</si>
  <si>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</si>
  <si>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</si>
  <si>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</si>
  <si>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</si>
  <si>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</si>
  <si>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</si>
  <si>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</si>
  <si>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</si>
  <si>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</si>
  <si>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</si>
  <si>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</si>
  <si>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</si>
  <si>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</si>
  <si>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</si>
  <si>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</si>
  <si>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</si>
  <si>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</si>
  <si>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</si>
  <si>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</si>
  <si>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</si>
  <si>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</si>
  <si>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</si>
  <si>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</si>
  <si>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</si>
  <si>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</si>
  <si>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</si>
  <si>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</si>
  <si>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</si>
  <si>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</si>
  <si>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</si>
  <si>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</si>
  <si>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</si>
  <si>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</si>
  <si>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</si>
  <si>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</si>
  <si>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</si>
  <si>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</si>
  <si>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</si>
  <si>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</si>
  <si>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</si>
  <si>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</si>
  <si>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</si>
  <si>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</si>
  <si>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</si>
  <si>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</si>
  <si>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</si>
  <si>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</si>
  <si>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</si>
  <si>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</si>
  <si>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</si>
  <si>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</si>
  <si>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</si>
  <si>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</si>
  <si>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</si>
  <si>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</si>
  <si>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</si>
  <si>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</si>
  <si>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</si>
  <si>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</si>
  <si>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</si>
  <si>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</si>
  <si>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</si>
  <si>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</si>
  <si>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</si>
  <si>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</si>
  <si>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</si>
  <si>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</si>
  <si>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</si>
  <si>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</si>
  <si>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</si>
  <si>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</si>
  <si>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</si>
  <si>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</si>
  <si>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</si>
  <si>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</si>
  <si>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</si>
  <si>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</si>
  <si>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</si>
  <si>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</si>
  <si>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</si>
  <si>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</si>
  <si>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</si>
  <si>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</si>
  <si>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</si>
  <si>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</si>
  <si>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</si>
  <si>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</si>
  <si>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</si>
  <si>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</si>
  <si>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</si>
  <si>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</si>
  <si>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</si>
  <si>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</si>
  <si>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</si>
  <si>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</si>
  <si>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</si>
  <si>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</si>
  <si>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</si>
  <si>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</si>
  <si>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</si>
  <si>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</si>
  <si>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</si>
  <si>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</si>
  <si>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</si>
  <si>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</si>
  <si>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</si>
  <si>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</si>
  <si>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</si>
  <si>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</si>
  <si>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</si>
  <si>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</si>
  <si>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</si>
  <si>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</si>
  <si>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</si>
  <si>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</si>
  <si>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</si>
  <si>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</si>
  <si>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</si>
  <si>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</si>
  <si>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</si>
  <si>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</si>
  <si>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</si>
  <si>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</si>
  <si>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</si>
  <si>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</si>
  <si>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</si>
  <si>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</si>
  <si>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</si>
  <si>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</si>
  <si>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</si>
  <si>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</si>
  <si>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</si>
  <si>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</si>
  <si>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</si>
  <si>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</si>
  <si>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</si>
  <si>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</si>
  <si>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</si>
  <si>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</si>
  <si>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</si>
  <si>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</si>
  <si>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</si>
  <si>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</si>
  <si>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</si>
  <si>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</si>
  <si>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</si>
  <si>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</si>
  <si>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</si>
  <si>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</si>
  <si>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</si>
  <si>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</si>
  <si>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</si>
  <si>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</si>
  <si>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</si>
  <si>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</si>
  <si>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</si>
  <si>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</si>
  <si>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</si>
  <si>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</si>
  <si>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</si>
  <si>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</si>
  <si>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</si>
  <si>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</si>
  <si>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</si>
  <si>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</si>
  <si>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</si>
  <si>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</si>
  <si>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</si>
  <si>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</si>
  <si>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</si>
  <si>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</si>
  <si>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</si>
  <si>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</si>
  <si>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</si>
  <si>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</si>
  <si>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</si>
  <si>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</si>
  <si>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</si>
  <si>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</si>
  <si>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</si>
  <si>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</si>
  <si>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</si>
  <si>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</si>
  <si>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</si>
  <si>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</si>
  <si>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</si>
  <si>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</si>
  <si>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</si>
  <si>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</si>
  <si>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</si>
  <si>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</si>
  <si>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</si>
  <si>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</si>
  <si>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</si>
  <si>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</si>
  <si>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</si>
  <si>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</si>
  <si>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</si>
  <si>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</si>
  <si>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</si>
  <si>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</si>
  <si>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</si>
  <si>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</si>
  <si>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</si>
  <si>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</si>
  <si>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</si>
  <si>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</si>
  <si>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</si>
  <si>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</si>
  <si>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</si>
  <si>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</si>
  <si>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</si>
  <si>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</si>
  <si>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</si>
  <si>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</si>
  <si>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</si>
  <si>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</si>
  <si>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</si>
  <si>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</si>
  <si>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</si>
  <si>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</si>
  <si>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</si>
  <si>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</si>
  <si>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</si>
  <si>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</si>
  <si>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</si>
  <si>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</si>
  <si>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</si>
  <si>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</si>
  <si>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</si>
  <si>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</si>
  <si>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</si>
  <si>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</si>
  <si>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</si>
  <si>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</si>
  <si>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</si>
  <si>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</si>
  <si>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</si>
  <si>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</si>
  <si>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</si>
  <si>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</si>
  <si>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</si>
  <si>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</si>
  <si>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</si>
  <si>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</si>
  <si>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</si>
  <si>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</si>
  <si>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</si>
  <si>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</si>
  <si>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</si>
  <si>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</si>
  <si>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</si>
  <si>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</si>
  <si>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</si>
  <si>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</si>
  <si>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</si>
  <si>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</si>
  <si>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</si>
  <si>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</si>
  <si>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</si>
  <si>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</si>
  <si>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</si>
  <si>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</si>
  <si>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</si>
  <si>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</si>
  <si>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</si>
  <si>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</si>
  <si>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</si>
  <si>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</si>
  <si>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</si>
  <si>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</si>
  <si>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</si>
  <si>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</si>
  <si>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</si>
  <si>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</si>
  <si>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</si>
  <si>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</si>
  <si>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</si>
  <si>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</si>
  <si>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</si>
  <si>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</si>
  <si>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</si>
  <si>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</si>
  <si>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</si>
  <si>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</si>
  <si>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</si>
  <si>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</si>
  <si>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</si>
  <si>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</si>
  <si>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</si>
  <si>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</si>
  <si>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</si>
  <si>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</si>
  <si>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</si>
  <si>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</si>
  <si>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</si>
  <si>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</si>
  <si>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</si>
  <si>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</si>
  <si>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</si>
  <si>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</si>
  <si>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</si>
  <si>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</si>
  <si>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</si>
  <si>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</si>
  <si>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</si>
  <si>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</si>
  <si>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</si>
  <si>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</si>
  <si>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</si>
  <si>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</si>
  <si>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</si>
  <si>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</si>
  <si>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</si>
  <si>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</si>
  <si>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</si>
  <si>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</si>
  <si>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</si>
  <si>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</si>
  <si>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</si>
  <si>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</si>
  <si>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</si>
  <si>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</si>
  <si>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</si>
  <si>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</si>
  <si>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</si>
  <si>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</si>
  <si>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</si>
  <si>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</si>
  <si>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</si>
  <si>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</si>
  <si>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</si>
  <si>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</si>
  <si>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</si>
  <si>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</si>
  <si>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</si>
  <si>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</si>
  <si>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</si>
  <si>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</si>
  <si>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</si>
  <si>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</si>
  <si>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</si>
  <si>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</si>
  <si>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</si>
  <si>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</si>
  <si>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</si>
  <si>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</si>
  <si>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</si>
  <si>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</si>
  <si>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</si>
  <si>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</si>
  <si>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</si>
  <si>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</si>
  <si>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</si>
  <si>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</si>
  <si>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</si>
  <si>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</si>
  <si>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</si>
  <si>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</si>
  <si>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</si>
  <si>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</si>
  <si>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</si>
  <si>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</si>
  <si>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</si>
  <si>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</si>
  <si>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</si>
  <si>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</si>
  <si>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</si>
  <si>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</si>
  <si>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</si>
  <si>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</si>
  <si>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</si>
  <si>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</si>
  <si>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</si>
  <si>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</si>
  <si>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</si>
  <si>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</si>
  <si>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</si>
  <si>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</si>
  <si>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</si>
  <si>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</si>
  <si>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</si>
  <si>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</si>
  <si>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</si>
  <si>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</si>
  <si>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</si>
  <si>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</si>
  <si>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</si>
  <si>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</si>
  <si>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</si>
  <si>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</si>
  <si>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</si>
  <si>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</si>
  <si>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</si>
  <si>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</si>
  <si>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</si>
  <si>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</si>
  <si>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</si>
  <si>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</si>
  <si>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</si>
  <si>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</si>
  <si>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</si>
  <si>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</si>
  <si>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</si>
  <si>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</si>
  <si>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</si>
  <si>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</si>
  <si>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</si>
  <si>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</si>
  <si>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</si>
  <si>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</si>
  <si>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</si>
  <si>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</si>
  <si>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</si>
  <si>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</si>
  <si>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</si>
  <si>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</si>
  <si>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</si>
  <si>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</si>
  <si>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</si>
  <si>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</si>
  <si>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</si>
  <si>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</si>
  <si>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</si>
  <si>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</si>
  <si>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</si>
  <si>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</si>
  <si>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</si>
  <si>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</si>
  <si>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</si>
  <si>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</si>
  <si>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</si>
  <si>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</si>
  <si>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</si>
  <si>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</si>
  <si>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</si>
  <si>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</si>
  <si>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</si>
  <si>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</si>
  <si>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</si>
  <si>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</si>
  <si>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</si>
  <si>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</si>
  <si>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</si>
  <si>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</si>
  <si>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</si>
  <si>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</si>
  <si>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</si>
  <si>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</si>
  <si>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</si>
  <si>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</si>
  <si>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</si>
  <si>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</si>
  <si>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</si>
  <si>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</si>
  <si>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</si>
  <si>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</si>
  <si>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</si>
  <si>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</si>
  <si>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</si>
  <si>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</si>
  <si>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</si>
  <si>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</si>
  <si>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</si>
  <si>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</si>
  <si>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</si>
  <si>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</si>
  <si>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</si>
  <si>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</si>
  <si>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</si>
  <si>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</si>
  <si>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</si>
  <si>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</si>
  <si>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</si>
  <si>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</si>
  <si>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</si>
  <si>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</si>
  <si>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</si>
  <si>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</si>
  <si>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</si>
  <si>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</si>
  <si>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</si>
  <si>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</si>
  <si>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</si>
  <si>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</si>
  <si>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</si>
  <si>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</si>
  <si>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</si>
  <si>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</si>
  <si>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</si>
  <si>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</si>
  <si>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</si>
  <si>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</si>
  <si>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</si>
  <si>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</si>
  <si>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</si>
  <si>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</si>
  <si>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</si>
  <si>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</si>
  <si>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</si>
  <si>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</si>
  <si>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</si>
  <si>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</si>
  <si>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</si>
  <si>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</si>
  <si>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</si>
  <si>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</si>
  <si>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</si>
  <si>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</si>
  <si>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</si>
  <si>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</si>
  <si>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</si>
  <si>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</si>
  <si>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</si>
  <si>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</si>
  <si>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</si>
  <si>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</si>
  <si>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</si>
  <si>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</si>
  <si>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</si>
  <si>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</si>
  <si>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</si>
  <si>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</si>
  <si>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</si>
  <si>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</si>
  <si>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</si>
  <si>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</si>
  <si>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</si>
  <si>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</si>
  <si>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</si>
  <si>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</si>
  <si>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</si>
  <si>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</si>
  <si>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</si>
  <si>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</si>
  <si>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</si>
  <si>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</si>
  <si>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</si>
  <si>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</si>
  <si>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</si>
  <si>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</si>
  <si>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</si>
  <si>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</si>
  <si>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</si>
  <si>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</si>
  <si>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</si>
  <si>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</si>
  <si>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</si>
  <si>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</si>
  <si>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</si>
  <si>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</si>
  <si>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</si>
  <si>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</si>
  <si>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</si>
  <si>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</si>
  <si>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</si>
  <si>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</si>
  <si>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</si>
  <si>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</si>
  <si>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</si>
  <si>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</si>
  <si>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</si>
  <si>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</si>
  <si>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</si>
  <si>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</si>
  <si>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</si>
  <si>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</si>
  <si>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</si>
  <si>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</si>
  <si>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</si>
  <si>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</si>
  <si>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</si>
  <si>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</si>
  <si>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</si>
  <si>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</si>
  <si>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</si>
  <si>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</si>
  <si>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</si>
  <si>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</si>
  <si>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</si>
  <si>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</si>
  <si>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</si>
  <si>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</si>
  <si>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</si>
  <si>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</si>
  <si>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</si>
  <si>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</si>
  <si>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</si>
  <si>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</si>
  <si>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</si>
  <si>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</si>
  <si>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</si>
  <si>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</si>
  <si>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</si>
  <si>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</si>
  <si>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</si>
  <si>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</si>
  <si>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</si>
  <si>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</si>
  <si>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</si>
  <si>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</si>
  <si>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</si>
  <si>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</si>
  <si>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</si>
  <si>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</si>
  <si>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</si>
  <si>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</si>
  <si>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</si>
  <si>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</si>
  <si>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</si>
  <si>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</si>
  <si>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</si>
  <si>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</si>
  <si>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</si>
  <si>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</si>
  <si>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</si>
  <si>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</si>
  <si>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</si>
  <si>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</si>
  <si>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</si>
  <si>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</si>
  <si>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</si>
  <si>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</si>
  <si>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</si>
  <si>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</si>
  <si>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</si>
  <si>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</si>
  <si>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</si>
  <si>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</si>
  <si>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</si>
  <si>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</si>
  <si>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</si>
  <si>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</si>
  <si>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</si>
  <si>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</si>
  <si>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</si>
  <si>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</si>
  <si>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</si>
  <si>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</si>
  <si>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</si>
  <si>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</si>
  <si>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</si>
  <si>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</si>
  <si>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</si>
  <si>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</si>
  <si>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</si>
  <si>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</si>
  <si>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</si>
  <si>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</si>
  <si>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</si>
  <si>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</si>
  <si>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</si>
  <si>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</si>
  <si>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</si>
  <si>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</si>
  <si>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</si>
  <si>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</si>
  <si>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</si>
  <si>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</si>
  <si>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</si>
  <si>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</si>
  <si>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</si>
  <si>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</si>
  <si>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</si>
  <si>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</si>
  <si>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</si>
  <si>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</si>
  <si>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</si>
  <si>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</si>
  <si>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</si>
  <si>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</si>
  <si>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</si>
  <si>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</si>
  <si>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</si>
  <si>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</si>
  <si>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</si>
  <si>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</si>
  <si>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</si>
  <si>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</si>
  <si>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</si>
  <si>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</si>
  <si>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</si>
  <si>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</si>
  <si>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</si>
  <si>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</si>
  <si>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</si>
  <si>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</si>
  <si>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</si>
  <si>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</si>
  <si>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</si>
  <si>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</si>
  <si>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</si>
  <si>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</si>
  <si>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</si>
  <si>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</si>
  <si>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</si>
  <si>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</si>
  <si>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</si>
  <si>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</si>
  <si>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</si>
  <si>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</si>
  <si>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</si>
  <si>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</si>
  <si>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</si>
  <si>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</si>
  <si>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</si>
  <si>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</si>
  <si>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</si>
  <si>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</si>
  <si>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</si>
  <si>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</si>
  <si>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</si>
  <si>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</si>
  <si>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</si>
  <si>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</si>
  <si>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</si>
  <si>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</si>
  <si>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</si>
  <si>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</si>
  <si>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</si>
  <si>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</si>
  <si>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</si>
  <si>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</si>
  <si>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</si>
  <si>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</si>
  <si>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</si>
  <si>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</si>
  <si>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</si>
  <si>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</si>
  <si>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</si>
  <si>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</si>
  <si>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</si>
  <si>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</si>
  <si>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</si>
  <si>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</si>
  <si>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</si>
  <si>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</si>
  <si>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</si>
  <si>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</si>
  <si>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</si>
  <si>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</si>
  <si>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</si>
  <si>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</si>
  <si>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</si>
  <si>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</si>
  <si>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</si>
  <si>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</si>
  <si>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</si>
  <si>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</si>
  <si>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</si>
  <si>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</si>
  <si>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</si>
  <si>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</si>
  <si>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</si>
  <si>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</si>
  <si>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</si>
  <si>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</si>
  <si>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</si>
  <si>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</si>
  <si>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</si>
  <si>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</si>
  <si>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</si>
  <si>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</si>
  <si>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</si>
  <si>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</si>
  <si>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</si>
  <si>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</si>
  <si>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</si>
  <si>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</si>
  <si>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</si>
  <si>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</si>
  <si>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</si>
  <si>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</si>
  <si>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</si>
  <si>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</si>
  <si>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</si>
  <si>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</si>
  <si>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</si>
  <si>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</si>
  <si>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</si>
  <si>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</si>
  <si>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</si>
  <si>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</si>
  <si>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</si>
  <si>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</si>
  <si>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</si>
  <si>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</si>
  <si>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</si>
  <si>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</si>
  <si>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</si>
  <si>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</si>
  <si>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</si>
  <si>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</si>
  <si>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</si>
  <si>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</si>
  <si>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</si>
  <si>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</si>
  <si>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</si>
  <si>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</si>
  <si>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</si>
  <si>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</si>
  <si>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</si>
  <si>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</si>
  <si>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</si>
  <si>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</si>
  <si>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</si>
  <si>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</si>
  <si>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</si>
  <si>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</si>
  <si>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</si>
  <si>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</si>
  <si>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</si>
  <si>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</si>
  <si>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</si>
  <si>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</si>
  <si>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</si>
  <si>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</si>
  <si>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</si>
  <si>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</si>
  <si>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</si>
  <si>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</si>
  <si>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</si>
  <si>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</si>
  <si>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</si>
  <si>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</si>
  <si>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</si>
  <si>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</si>
  <si>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</si>
  <si>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</si>
  <si>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</si>
  <si>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</si>
  <si>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</si>
  <si>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</si>
  <si>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</si>
  <si>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</si>
  <si>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</si>
  <si>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</si>
  <si>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</si>
  <si>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</si>
  <si>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</si>
  <si>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</si>
  <si>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</si>
  <si>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</si>
  <si>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</si>
  <si>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</si>
  <si>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</si>
  <si>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</si>
  <si>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</si>
  <si>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</si>
  <si>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</si>
  <si>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</si>
  <si>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</si>
  <si>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</si>
  <si>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</si>
  <si>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</si>
  <si>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</si>
  <si>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</si>
  <si>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</si>
  <si>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</si>
  <si>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</si>
  <si>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</si>
  <si>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</si>
  <si>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</si>
  <si>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</si>
  <si>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</si>
  <si>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</si>
  <si>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</si>
  <si>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</si>
  <si>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</si>
  <si>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</si>
  <si>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</si>
  <si>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</si>
  <si>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</si>
  <si>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</si>
  <si>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</si>
  <si>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</si>
  <si>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</si>
  <si>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</si>
  <si>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</si>
  <si>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</si>
  <si>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</si>
  <si>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</si>
  <si>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</si>
  <si>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</si>
  <si>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</si>
  <si>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</si>
  <si>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</si>
  <si>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</si>
  <si>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</si>
  <si>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</si>
  <si>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</si>
  <si>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</si>
  <si>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</si>
  <si>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</si>
  <si>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</si>
  <si>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</si>
  <si>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</si>
  <si>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</si>
  <si>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</si>
  <si>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</si>
  <si>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</si>
  <si>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</si>
  <si>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</si>
  <si>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</si>
  <si>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</si>
  <si>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</si>
  <si>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</si>
  <si>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</si>
  <si>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</si>
  <si>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</si>
  <si>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</si>
  <si>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</si>
  <si>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</si>
  <si>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</si>
  <si>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</si>
  <si>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</si>
  <si>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</si>
  <si>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</si>
  <si>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</si>
  <si>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</si>
  <si>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</si>
  <si>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</si>
  <si>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</si>
  <si>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</si>
  <si>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</si>
  <si>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</si>
  <si>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</si>
  <si>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</si>
  <si>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</si>
  <si>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</si>
  <si>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</si>
  <si>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</si>
  <si>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</si>
  <si>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</si>
  <si>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</si>
  <si>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</si>
  <si>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</si>
  <si>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</si>
  <si>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</si>
  <si>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</si>
  <si>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</si>
  <si>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</si>
  <si>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</si>
  <si>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</si>
  <si>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</si>
  <si>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</si>
  <si>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</si>
  <si>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</si>
  <si>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</si>
  <si>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</si>
  <si>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</si>
  <si>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</si>
  <si>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</si>
  <si>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</si>
  <si>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</si>
  <si>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</si>
  <si>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</si>
  <si>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</si>
  <si>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</si>
  <si>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</si>
  <si>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</si>
  <si>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</si>
  <si>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</si>
  <si>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</si>
  <si>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</si>
  <si>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</si>
  <si>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</si>
  <si>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</si>
  <si>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</si>
  <si>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</si>
  <si>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</si>
  <si>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</si>
  <si>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</si>
  <si>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</si>
  <si>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</si>
  <si>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</si>
  <si>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</si>
  <si>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</si>
  <si>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</si>
  <si>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</si>
  <si>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</si>
  <si>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</si>
  <si>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</si>
  <si>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</si>
  <si>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</si>
  <si>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</si>
  <si>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</si>
  <si>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</si>
  <si>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</si>
  <si>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</si>
  <si>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</si>
  <si>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</si>
  <si>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</si>
  <si>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</si>
  <si>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</si>
  <si>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</si>
  <si>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</si>
  <si>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</si>
  <si>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</si>
  <si>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</si>
  <si>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</si>
  <si>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</si>
  <si>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</si>
  <si>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</si>
  <si>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</si>
  <si>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</si>
  <si>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</si>
  <si>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</si>
  <si>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</si>
  <si>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</si>
  <si>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</si>
  <si>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</si>
  <si>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</si>
  <si>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</si>
  <si>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</si>
  <si>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</si>
  <si>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</si>
  <si>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</si>
  <si>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</si>
  <si>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</si>
  <si>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</si>
  <si>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</si>
  <si>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</si>
  <si>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</si>
  <si>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</si>
  <si>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</si>
  <si>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</si>
  <si>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</si>
  <si>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</si>
  <si>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</si>
  <si>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</si>
  <si>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</si>
  <si>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</si>
  <si>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</si>
  <si>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</si>
  <si>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</si>
  <si>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</si>
  <si>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</si>
  <si>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</si>
  <si>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</si>
  <si>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</si>
  <si>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</si>
  <si>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</si>
  <si>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</si>
  <si>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</si>
  <si>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</si>
  <si>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</si>
  <si>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</si>
  <si>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</si>
  <si>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</si>
  <si>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</si>
  <si>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</si>
  <si>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</si>
  <si>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</si>
  <si>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</si>
  <si>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</si>
  <si>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</si>
  <si>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</si>
  <si>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</si>
  <si>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</si>
  <si>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</si>
  <si>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</si>
  <si>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</si>
  <si>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</si>
  <si>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</si>
  <si>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</si>
  <si>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</si>
  <si>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</si>
  <si>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</si>
  <si>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</si>
  <si>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</si>
  <si>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</si>
  <si>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</si>
  <si>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</si>
  <si>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</si>
  <si>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</si>
  <si>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</si>
  <si>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</si>
  <si>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</si>
  <si>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</si>
  <si>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</si>
  <si>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</si>
  <si>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</si>
  <si>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</si>
  <si>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</si>
  <si>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</si>
  <si>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</si>
  <si>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</si>
  <si>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</si>
  <si>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</si>
  <si>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</si>
  <si>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</si>
  <si>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</si>
  <si>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</si>
  <si>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</si>
  <si>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</si>
  <si>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</si>
  <si>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</si>
  <si>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</si>
  <si>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</si>
  <si>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</si>
  <si>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</si>
  <si>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</si>
  <si>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</si>
  <si>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</si>
  <si>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</si>
  <si>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</si>
  <si>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</si>
  <si>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</si>
  <si>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</si>
  <si>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</si>
  <si>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</si>
  <si>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</si>
  <si>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</si>
  <si>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</si>
  <si>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</si>
  <si>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</si>
  <si>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</si>
  <si>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</si>
  <si>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</si>
  <si>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</si>
  <si>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</si>
  <si>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</si>
  <si>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</si>
  <si>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</si>
  <si>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</si>
  <si>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</si>
  <si>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</si>
  <si>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</si>
  <si>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</si>
  <si>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</si>
  <si>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</si>
  <si>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</si>
  <si>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</si>
  <si>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</si>
  <si>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</si>
  <si>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</si>
  <si>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</si>
  <si>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</si>
  <si>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</si>
  <si>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</si>
  <si>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</si>
  <si>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</si>
  <si>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</si>
  <si>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</si>
  <si>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</si>
  <si>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</si>
  <si>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</si>
  <si>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</si>
  <si>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</si>
  <si>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</si>
  <si>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</si>
  <si>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</si>
  <si>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</si>
  <si>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</si>
  <si>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</si>
  <si>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</si>
  <si>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</si>
  <si>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</si>
  <si>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</si>
  <si>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</si>
  <si>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</si>
  <si>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</si>
  <si>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</si>
  <si>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</si>
  <si>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</si>
  <si>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</si>
  <si>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</si>
  <si>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</si>
  <si>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</si>
  <si>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</si>
  <si>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</si>
  <si>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</si>
  <si>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</si>
  <si>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</si>
  <si>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</si>
  <si>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</si>
  <si>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</si>
  <si>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</si>
  <si>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</si>
  <si>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</si>
  <si>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</si>
  <si>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</si>
  <si>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</si>
  <si>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</si>
  <si>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</si>
  <si>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</si>
  <si>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</si>
  <si>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</si>
  <si>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</si>
  <si>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</si>
  <si>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</si>
  <si>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</si>
  <si>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</si>
  <si>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</si>
  <si>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</si>
  <si>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</si>
  <si>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</si>
  <si>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</si>
  <si>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</si>
  <si>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</si>
  <si>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</si>
  <si>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</si>
  <si>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</si>
  <si>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</si>
  <si>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</si>
  <si>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</si>
  <si>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</si>
  <si>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</si>
  <si>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</si>
  <si>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</si>
  <si>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</si>
  <si>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</si>
  <si>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</si>
  <si>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</si>
  <si>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</si>
  <si>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</si>
  <si>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</si>
  <si>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</si>
  <si>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</si>
  <si>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</si>
  <si>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</si>
  <si>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</si>
  <si>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</si>
  <si>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</si>
  <si>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</si>
  <si>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</si>
  <si>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</si>
  <si>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</si>
  <si>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</si>
  <si>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</si>
  <si>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</si>
  <si>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</si>
  <si>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</si>
  <si>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</si>
  <si>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</si>
  <si>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</si>
  <si>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</si>
  <si>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</si>
  <si>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</si>
  <si>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</si>
  <si>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</si>
  <si>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</si>
  <si>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</si>
  <si>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</si>
  <si>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</si>
  <si>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</si>
  <si>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</si>
  <si>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</si>
  <si>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</si>
  <si>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</si>
  <si>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</si>
  <si>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</si>
  <si>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</si>
  <si>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</si>
  <si>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</si>
  <si>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</si>
  <si>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</si>
  <si>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</si>
  <si>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</si>
  <si>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</si>
  <si>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</si>
  <si>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</si>
  <si>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</si>
  <si>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</si>
  <si>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</si>
  <si>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</si>
  <si>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</si>
  <si>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</si>
  <si>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</si>
  <si>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</si>
  <si>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</si>
  <si>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</si>
  <si>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</si>
  <si>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</si>
  <si>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</si>
  <si>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</si>
  <si>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</si>
  <si>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</si>
  <si>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</si>
  <si>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</si>
  <si>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</si>
  <si>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</si>
  <si>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</si>
  <si>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</si>
  <si>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</si>
  <si>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</si>
  <si>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</si>
  <si>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</si>
  <si>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</si>
  <si>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</si>
  <si>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</si>
  <si>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</si>
  <si>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</si>
  <si>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</si>
  <si>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</si>
  <si>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</si>
  <si>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</si>
  <si>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</si>
  <si>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</si>
  <si>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</si>
  <si>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</si>
  <si>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</si>
  <si>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</si>
  <si>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</si>
  <si>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</si>
  <si>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</si>
  <si>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</si>
  <si>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</si>
  <si>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</si>
  <si>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</si>
  <si>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</si>
  <si>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</si>
  <si>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</si>
  <si>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</si>
  <si>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</si>
  <si>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</si>
  <si>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</si>
  <si>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</si>
  <si>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</si>
  <si>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</si>
  <si>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</si>
  <si>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</si>
  <si>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</si>
  <si>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</si>
  <si>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</si>
  <si>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</si>
  <si>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</si>
  <si>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</si>
  <si>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</si>
  <si>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</si>
  <si>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</si>
  <si>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</si>
  <si>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</si>
  <si>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</si>
  <si>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</si>
  <si>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</si>
  <si>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</si>
  <si>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</si>
  <si>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</si>
  <si>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</si>
  <si>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</si>
  <si>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</si>
  <si>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</si>
  <si>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</si>
  <si>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</si>
  <si>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</si>
  <si>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</si>
  <si>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</si>
  <si>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</si>
  <si>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</si>
  <si>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</si>
  <si>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</si>
  <si>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</si>
  <si>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</si>
  <si>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</si>
  <si>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</si>
  <si>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</si>
  <si>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</si>
  <si>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</si>
  <si>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</si>
  <si>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</si>
  <si>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</si>
  <si>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</si>
  <si>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</si>
  <si>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</si>
  <si>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</si>
  <si>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</si>
  <si>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</si>
  <si>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</si>
  <si>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</si>
  <si>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</si>
  <si>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</si>
  <si>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</si>
  <si>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</si>
  <si>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</si>
  <si>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</si>
  <si>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</si>
  <si>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</si>
  <si>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</si>
  <si>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</si>
  <si>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</si>
  <si>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</si>
  <si>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</si>
  <si>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</si>
  <si>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</si>
  <si>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</si>
  <si>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</si>
  <si>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</si>
  <si>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</si>
  <si>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</si>
  <si>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</si>
  <si>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</si>
  <si>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</si>
  <si>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</si>
  <si>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</si>
  <si>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</si>
  <si>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</si>
  <si>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</si>
  <si>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</si>
  <si>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</si>
  <si>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</si>
  <si>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</si>
  <si>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</si>
  <si>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</si>
  <si>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</si>
  <si>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</si>
  <si>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</si>
  <si>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</si>
  <si>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</si>
  <si>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</si>
  <si>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</si>
  <si>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</si>
  <si>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</si>
  <si>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</si>
  <si>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</si>
  <si>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</si>
  <si>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</si>
  <si>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</si>
  <si>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</si>
  <si>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</si>
  <si>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</si>
  <si>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</si>
  <si>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</si>
  <si>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</si>
  <si>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</si>
  <si>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</si>
  <si>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</si>
  <si>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</si>
  <si>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</si>
  <si>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</si>
  <si>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</si>
  <si>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</si>
  <si>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</si>
  <si>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</si>
  <si>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</si>
  <si>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</si>
  <si>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</si>
  <si>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</si>
  <si>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</si>
  <si>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</si>
  <si>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</si>
  <si>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</si>
  <si>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</si>
  <si>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</si>
  <si>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</si>
  <si>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</si>
  <si>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</si>
  <si>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</si>
  <si>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</si>
  <si>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</si>
  <si>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</si>
  <si>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</si>
  <si>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</si>
  <si>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</si>
  <si>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</si>
  <si>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</si>
  <si>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</si>
  <si>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</si>
  <si>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</si>
  <si>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</si>
  <si>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</si>
  <si>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</si>
  <si>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</si>
  <si>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</si>
  <si>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</si>
  <si>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</si>
  <si>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</si>
  <si>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</si>
  <si>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</si>
  <si>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</si>
  <si>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</si>
  <si>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</si>
  <si>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</si>
  <si>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</si>
  <si>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</si>
  <si>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</si>
  <si>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</si>
  <si>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</si>
  <si>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</si>
  <si>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</si>
  <si>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</si>
  <si>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</si>
  <si>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</si>
  <si>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</si>
  <si>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</si>
  <si>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</si>
  <si>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</si>
  <si>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</si>
  <si>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</si>
  <si>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</si>
  <si>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</si>
  <si>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</si>
  <si>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</si>
  <si>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</si>
  <si>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</si>
  <si>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</si>
  <si>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</si>
  <si>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</si>
  <si>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</si>
  <si>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</si>
  <si>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</si>
  <si>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</si>
  <si>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</si>
  <si>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</si>
  <si>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</si>
  <si>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</si>
  <si>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</si>
  <si>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</si>
  <si>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</si>
  <si>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</si>
  <si>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</si>
  <si>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</si>
  <si>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</si>
  <si>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</si>
  <si>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</si>
  <si>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</si>
  <si>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</si>
  <si>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</si>
  <si>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</si>
  <si>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</si>
  <si>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</si>
  <si>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</si>
  <si>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</si>
  <si>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</si>
  <si>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</si>
  <si>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</si>
  <si>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</si>
  <si>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</si>
  <si>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</si>
  <si>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</si>
  <si>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</si>
  <si>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</si>
  <si>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</si>
  <si>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</si>
  <si>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</si>
  <si>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</si>
  <si>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</si>
  <si>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</si>
  <si>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</si>
  <si>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</si>
  <si>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</si>
  <si>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</si>
  <si>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</si>
  <si>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</si>
  <si>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</si>
  <si>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</si>
  <si>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</si>
  <si>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</si>
  <si>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</si>
  <si>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</si>
  <si>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</si>
  <si>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</si>
  <si>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</si>
  <si>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</si>
  <si>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</si>
  <si>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</si>
  <si>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</si>
  <si>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</si>
  <si>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</si>
  <si>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</si>
  <si>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</si>
  <si>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</si>
  <si>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</si>
  <si>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</si>
  <si>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</si>
  <si>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</si>
  <si>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</si>
  <si>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</si>
  <si>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</si>
  <si>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</si>
  <si>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</si>
  <si>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</si>
  <si>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</si>
  <si>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</si>
  <si>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</si>
  <si>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</si>
  <si>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</si>
  <si>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</si>
  <si>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</si>
  <si>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</si>
  <si>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</si>
  <si>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</si>
  <si>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</si>
  <si>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</si>
  <si>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</si>
  <si>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</si>
  <si>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</si>
  <si>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</si>
  <si>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</si>
  <si>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</si>
  <si>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</si>
  <si>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</si>
  <si>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</si>
  <si>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</si>
  <si>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</si>
  <si>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</si>
  <si>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</si>
  <si>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</si>
  <si>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</si>
  <si>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</si>
  <si>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</si>
  <si>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</si>
  <si>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</si>
  <si>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</si>
  <si>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</si>
  <si>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</si>
  <si>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</si>
  <si>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</si>
  <si>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</si>
  <si>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</si>
  <si>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</si>
  <si>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</si>
  <si>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</si>
  <si>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</si>
  <si>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</si>
  <si>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</si>
  <si>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</si>
  <si>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</si>
  <si>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</si>
  <si>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</si>
  <si>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</si>
  <si>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</si>
  <si>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</si>
  <si>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</si>
  <si>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</si>
  <si>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</si>
  <si>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</si>
  <si>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</si>
  <si>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</si>
  <si>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</si>
  <si>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</si>
  <si>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</si>
  <si>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</si>
  <si>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</si>
  <si>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</si>
  <si>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</si>
  <si>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</si>
  <si>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</si>
  <si>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</si>
  <si>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</si>
  <si>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</si>
  <si>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</si>
  <si>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</si>
  <si>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</si>
  <si>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</si>
  <si>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</si>
  <si>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</si>
  <si>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</si>
  <si>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</si>
  <si>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</si>
  <si>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</si>
  <si>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</si>
  <si>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</si>
  <si>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</si>
  <si>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</si>
  <si>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</si>
  <si>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</si>
  <si>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</si>
  <si>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</si>
  <si>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</si>
  <si>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</si>
  <si>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</si>
  <si>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</si>
  <si>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</si>
  <si>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</si>
  <si>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</si>
  <si>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</si>
  <si>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</si>
  <si>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</si>
  <si>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</si>
  <si>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</si>
  <si>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</si>
  <si>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</si>
  <si>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</si>
  <si>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</si>
  <si>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</si>
  <si>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</si>
  <si>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</si>
  <si>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</si>
  <si>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</si>
  <si>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</si>
  <si>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</si>
  <si>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</si>
  <si>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</si>
  <si>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</si>
  <si>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</si>
  <si>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</si>
  <si>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</si>
  <si>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</si>
  <si>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</si>
  <si>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</si>
  <si>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</si>
  <si>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</si>
  <si>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</si>
  <si>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</si>
  <si>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</si>
  <si>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</si>
  <si>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</si>
  <si>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</si>
  <si>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</si>
  <si>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</si>
  <si>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</si>
  <si>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</si>
  <si>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</si>
  <si>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</si>
  <si>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</si>
  <si>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</si>
  <si>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</si>
  <si>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</si>
  <si>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</si>
  <si>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</si>
  <si>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</si>
  <si>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</si>
  <si>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</si>
  <si>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</si>
  <si>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</si>
  <si>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</si>
  <si>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</si>
  <si>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</si>
  <si>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</si>
  <si>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</si>
  <si>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</si>
  <si>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</si>
  <si>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</si>
  <si>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</si>
  <si>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</si>
  <si>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</si>
  <si>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</si>
  <si>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</si>
  <si>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</si>
  <si>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</si>
  <si>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</si>
  <si>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</si>
  <si>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</si>
  <si>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</si>
  <si>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</si>
  <si>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</si>
  <si>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</si>
  <si>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</si>
  <si>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</si>
  <si>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</si>
  <si>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</si>
  <si>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</si>
  <si>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</si>
  <si>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</si>
  <si>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</si>
  <si>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</si>
  <si>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</si>
  <si>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</si>
  <si>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</si>
  <si>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</si>
  <si>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</si>
  <si>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</si>
  <si>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</si>
  <si>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</si>
  <si>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</si>
  <si>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</si>
  <si>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</si>
  <si>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</si>
  <si>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</si>
  <si>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</si>
  <si>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</si>
  <si>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</si>
  <si>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</si>
  <si>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</si>
  <si>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</si>
  <si>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</si>
  <si>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</si>
  <si>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</si>
  <si>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</si>
  <si>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</si>
  <si>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</si>
  <si>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</si>
  <si>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</si>
  <si>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</si>
  <si>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</si>
  <si>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</si>
  <si>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</si>
  <si>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</si>
  <si>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</si>
  <si>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</si>
  <si>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</si>
  <si>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</si>
  <si>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</si>
  <si>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</si>
  <si>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</si>
  <si>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</si>
  <si>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</si>
  <si>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</si>
  <si>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</si>
  <si>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</si>
  <si>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</si>
  <si>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</si>
  <si>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</si>
  <si>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</si>
  <si>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</si>
  <si>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</si>
  <si>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</si>
  <si>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</si>
  <si>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</si>
  <si>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</si>
  <si>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</si>
  <si>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</si>
  <si>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</si>
  <si>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</si>
  <si>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</si>
  <si>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</si>
  <si>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</si>
  <si>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</si>
  <si>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</si>
  <si>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</si>
  <si>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</si>
  <si>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</si>
  <si>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</si>
  <si>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</si>
  <si>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</si>
  <si>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</si>
  <si>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</si>
  <si>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</si>
  <si>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</si>
  <si>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</si>
  <si>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</si>
  <si>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</si>
  <si>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</si>
  <si>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</si>
  <si>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</si>
  <si>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</si>
  <si>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</si>
  <si>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</si>
  <si>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</si>
  <si>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</si>
  <si>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</si>
  <si>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</si>
  <si>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</si>
  <si>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</si>
  <si>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</si>
  <si>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</si>
  <si>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</si>
  <si>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</si>
  <si>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</si>
  <si>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</si>
  <si>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</si>
  <si>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</si>
  <si>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</si>
  <si>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</si>
  <si>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</si>
  <si>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</si>
  <si>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</si>
  <si>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</si>
  <si>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</si>
  <si>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</si>
  <si>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</si>
  <si>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</si>
  <si>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</si>
  <si>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</si>
  <si>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</si>
  <si>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</si>
  <si>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</si>
  <si>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</si>
  <si>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</si>
  <si>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</si>
  <si>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</si>
  <si>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</si>
  <si>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</si>
  <si>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</si>
  <si>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</si>
  <si>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</si>
  <si>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</si>
  <si>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</si>
  <si>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</si>
  <si>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</si>
  <si>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</si>
  <si>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</si>
  <si>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</si>
  <si>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</si>
  <si>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</si>
  <si>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</si>
  <si>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</si>
  <si>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</si>
  <si>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</si>
  <si>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</si>
  <si>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</si>
  <si>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</si>
  <si>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</si>
  <si>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</si>
  <si>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</si>
  <si>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</si>
  <si>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</si>
  <si>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</si>
  <si>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</si>
  <si>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</si>
  <si>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</si>
  <si>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</si>
  <si>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</si>
  <si>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</si>
  <si>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</si>
  <si>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</si>
  <si>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</si>
  <si>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</si>
  <si>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</si>
  <si>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</si>
  <si>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</si>
  <si>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</si>
  <si>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</si>
  <si>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</si>
  <si>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</si>
  <si>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</si>
  <si>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</si>
  <si>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</si>
  <si>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</si>
  <si>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</si>
  <si>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</si>
  <si>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</si>
  <si>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</si>
  <si>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</si>
  <si>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</si>
  <si>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</si>
  <si>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</si>
  <si>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</si>
  <si>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</si>
  <si>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</si>
  <si>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</si>
  <si>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</si>
  <si>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</si>
  <si>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</si>
  <si>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</si>
  <si>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</si>
  <si>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</si>
  <si>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</si>
  <si>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</si>
  <si>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</si>
  <si>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</si>
  <si>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</si>
  <si>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</si>
  <si>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</si>
  <si>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</si>
  <si>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</si>
  <si>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</si>
  <si>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</si>
  <si>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</si>
  <si>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</si>
  <si>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</si>
  <si>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</si>
  <si>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</si>
  <si>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</si>
  <si>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</si>
  <si>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</si>
  <si>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</si>
  <si>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</si>
  <si>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</si>
  <si>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</si>
  <si>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</si>
  <si>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</si>
  <si>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</si>
  <si>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</si>
  <si>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</si>
  <si>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</si>
  <si>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</si>
  <si>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</si>
  <si>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</si>
  <si>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</si>
  <si>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</si>
  <si>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</si>
  <si>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</si>
  <si>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</si>
  <si>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</si>
  <si>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</si>
  <si>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</si>
  <si>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</si>
  <si>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</si>
  <si>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</si>
  <si>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</si>
  <si>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</si>
  <si>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</si>
  <si>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</si>
  <si>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</si>
  <si>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</si>
  <si>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</si>
  <si>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</si>
  <si>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</si>
  <si>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</si>
  <si>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</si>
  <si>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</si>
  <si>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</si>
  <si>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</si>
  <si>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</si>
  <si>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</si>
  <si>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</si>
  <si>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</si>
  <si>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</si>
  <si>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</si>
  <si>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</si>
  <si>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</si>
  <si>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</si>
  <si>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</si>
  <si>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</si>
  <si>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</si>
  <si>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</si>
  <si>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</si>
  <si>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</si>
  <si>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</si>
  <si>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</si>
  <si>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</si>
  <si>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</si>
  <si>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</si>
  <si>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</si>
  <si>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</si>
  <si>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</si>
  <si>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</si>
  <si>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</si>
  <si>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</si>
  <si>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</si>
  <si>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</si>
  <si>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</si>
  <si>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</si>
  <si>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</si>
  <si>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</si>
  <si>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</si>
  <si>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</si>
  <si>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</si>
  <si>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</si>
  <si>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</si>
  <si>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</si>
  <si>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</si>
  <si>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</si>
  <si>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</si>
  <si>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</si>
  <si>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</si>
  <si>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</si>
  <si>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</si>
  <si>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</si>
  <si>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</si>
  <si>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</si>
  <si>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</si>
  <si>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</si>
  <si>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</si>
  <si>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</si>
  <si>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</si>
  <si>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</si>
  <si>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</si>
  <si>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</si>
  <si>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</si>
  <si>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</si>
  <si>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</si>
  <si>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</si>
  <si>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</si>
  <si>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</si>
  <si>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</si>
  <si>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</si>
  <si>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</si>
  <si>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</si>
  <si>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</si>
  <si>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</si>
  <si>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</si>
  <si>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</si>
  <si>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</si>
  <si>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</si>
  <si>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</si>
  <si>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</si>
  <si>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</si>
  <si>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</si>
  <si>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</si>
  <si>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</si>
  <si>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</si>
  <si>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</si>
  <si>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</si>
  <si>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</si>
  <si>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</si>
  <si>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</si>
  <si>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</si>
  <si>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</si>
  <si>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</si>
  <si>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</si>
  <si>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</si>
  <si>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</si>
  <si>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</si>
  <si>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</si>
  <si>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</si>
  <si>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</si>
  <si>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</si>
  <si>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</si>
  <si>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</si>
  <si>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</si>
  <si>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</si>
  <si>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</si>
  <si>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</si>
  <si>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</si>
  <si>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</si>
  <si>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</si>
  <si>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</si>
  <si>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</si>
  <si>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</si>
  <si>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</si>
  <si>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</si>
  <si>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</si>
  <si>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</si>
  <si>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</si>
  <si>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</si>
  <si>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</si>
  <si>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</si>
  <si>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</si>
  <si>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</si>
  <si>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</si>
  <si>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</si>
  <si>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</si>
  <si>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</si>
  <si>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</si>
  <si>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</si>
  <si>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</si>
  <si>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</si>
  <si>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</si>
  <si>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</si>
  <si>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</si>
  <si>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</si>
  <si>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</si>
  <si>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</si>
  <si>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</si>
  <si>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</si>
  <si>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</si>
  <si>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</si>
  <si>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</si>
  <si>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</si>
  <si>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</si>
  <si>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</si>
  <si>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</si>
  <si>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</si>
  <si>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</si>
  <si>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</si>
  <si>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</si>
  <si>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</si>
  <si>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</si>
  <si>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</si>
  <si>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</si>
  <si>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</si>
  <si>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</si>
  <si>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</si>
  <si>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</si>
  <si>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</si>
  <si>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</si>
  <si>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</si>
  <si>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</si>
  <si>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</si>
  <si>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</si>
  <si>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</si>
  <si>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</si>
  <si>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</si>
  <si>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</si>
  <si>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</si>
  <si>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</si>
  <si>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</si>
  <si>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</si>
  <si>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</si>
  <si>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</si>
  <si>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</si>
  <si>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</si>
  <si>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</si>
  <si>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</si>
  <si>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</si>
  <si>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</si>
  <si>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</si>
  <si>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</si>
  <si>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</si>
  <si>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</si>
  <si>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</si>
  <si>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</si>
  <si>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</si>
  <si>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</si>
  <si>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</si>
  <si>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</si>
  <si>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</si>
  <si>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</si>
  <si>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</si>
  <si>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</si>
  <si>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</si>
  <si>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</si>
  <si>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</si>
  <si>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</si>
  <si>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</si>
  <si>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</si>
  <si>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</si>
  <si>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</si>
  <si>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</si>
  <si>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</si>
  <si>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</si>
  <si>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</si>
  <si>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</si>
  <si>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</si>
  <si>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</si>
  <si>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</si>
  <si>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</si>
  <si>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</si>
  <si>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</si>
  <si>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</si>
  <si>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</si>
  <si>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</si>
  <si>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</si>
  <si>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</si>
  <si>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</si>
  <si>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</si>
  <si>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</si>
  <si>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</si>
  <si>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</si>
  <si>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</si>
  <si>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</si>
  <si>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</si>
  <si>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</si>
  <si>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</si>
  <si>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</si>
  <si>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</si>
  <si>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</si>
  <si>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</si>
  <si>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</si>
  <si>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</si>
  <si>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</si>
  <si>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</si>
  <si>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</si>
  <si>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</si>
  <si>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</si>
  <si>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</si>
  <si>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</si>
  <si>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</si>
  <si>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</si>
  <si>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</si>
  <si>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</si>
  <si>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</si>
  <si>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</si>
  <si>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</si>
  <si>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</si>
  <si>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</si>
  <si>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</si>
  <si>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</si>
  <si>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</si>
  <si>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</si>
  <si>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</si>
  <si>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</si>
  <si>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</si>
  <si>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</si>
  <si>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</si>
  <si>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</si>
  <si>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</si>
  <si>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</si>
  <si>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</si>
  <si>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</si>
  <si>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</si>
  <si>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</si>
  <si>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</si>
  <si>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</si>
  <si>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</si>
  <si>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</si>
  <si>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</si>
  <si>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</si>
  <si>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</si>
  <si>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</si>
  <si>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</si>
  <si>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</si>
  <si>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</si>
  <si>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</si>
  <si>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</si>
  <si>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</si>
  <si>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</si>
  <si>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</si>
  <si>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</si>
  <si>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</si>
  <si>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</si>
  <si>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</si>
  <si>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</si>
  <si>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</si>
  <si>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</si>
  <si>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</si>
  <si>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</si>
  <si>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</si>
  <si>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</si>
  <si>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</si>
  <si>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</si>
  <si>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</si>
  <si>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</si>
  <si>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</si>
  <si>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</si>
  <si>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</si>
  <si>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</si>
  <si>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</si>
  <si>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</si>
  <si>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</si>
  <si>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</si>
  <si>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</si>
  <si>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</si>
  <si>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</si>
  <si>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</si>
  <si>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</si>
  <si>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</si>
  <si>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</si>
  <si>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</si>
  <si>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</si>
  <si>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</si>
  <si>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</si>
  <si>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</si>
  <si>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</si>
  <si>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</si>
  <si>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</si>
  <si>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</si>
  <si>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</si>
  <si>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</si>
  <si>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</si>
  <si>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</si>
  <si>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</si>
  <si>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</si>
  <si>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</si>
  <si>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</si>
  <si>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</si>
  <si>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</si>
  <si>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</si>
  <si>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</si>
  <si>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</si>
  <si>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</si>
  <si>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</si>
  <si>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</si>
  <si>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</si>
  <si>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</si>
  <si>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</si>
  <si>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</si>
  <si>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</si>
  <si>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</si>
  <si>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</si>
  <si>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</si>
  <si>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</si>
  <si>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</si>
  <si>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</si>
  <si>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</si>
  <si>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</si>
  <si>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</si>
  <si>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</si>
  <si>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</si>
  <si>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</si>
  <si>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</si>
  <si>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</si>
  <si>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</si>
  <si>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</si>
  <si>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</si>
  <si>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</si>
  <si>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</si>
  <si>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</si>
  <si>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</si>
  <si>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</si>
  <si>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</si>
  <si>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</si>
  <si>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</si>
  <si>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</si>
  <si>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</si>
  <si>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</si>
  <si>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</si>
  <si>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</si>
  <si>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</si>
  <si>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</si>
  <si>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</si>
  <si>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</si>
  <si>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</si>
  <si>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</si>
  <si>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</si>
  <si>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</si>
  <si>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</si>
  <si>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</si>
  <si>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</si>
  <si>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</si>
  <si>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</si>
  <si>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</si>
  <si>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</si>
  <si>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</si>
  <si>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</si>
  <si>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</si>
  <si>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</si>
  <si>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</si>
  <si>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</si>
  <si>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</si>
  <si>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</si>
  <si>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</si>
  <si>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</si>
  <si>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</si>
  <si>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</si>
  <si>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</si>
  <si>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</si>
  <si>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</si>
  <si>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</si>
  <si>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</si>
  <si>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</si>
  <si>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</si>
  <si>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</si>
  <si>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</si>
  <si>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</si>
  <si>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</si>
  <si>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</si>
  <si>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</si>
  <si>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</si>
  <si>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</si>
  <si>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</si>
  <si>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</si>
  <si>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</si>
  <si>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</si>
  <si>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</si>
  <si>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</si>
  <si>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</si>
  <si>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</si>
  <si>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</si>
  <si>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</si>
  <si>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</si>
  <si>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</si>
  <si>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</si>
  <si>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</si>
  <si>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</si>
  <si>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</si>
  <si>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</si>
  <si>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</si>
  <si>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</si>
  <si>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</si>
  <si>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</si>
  <si>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</si>
  <si>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</si>
  <si>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</si>
  <si>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</si>
  <si>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</si>
  <si>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</si>
  <si>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</si>
  <si>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</si>
  <si>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</si>
  <si>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</si>
  <si>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</si>
  <si>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</si>
  <si>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</si>
  <si>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</si>
  <si>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</si>
  <si>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</si>
  <si>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</si>
  <si>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</si>
  <si>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</si>
  <si>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</si>
  <si>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</si>
  <si>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</si>
  <si>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</si>
  <si>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</si>
  <si>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</si>
  <si>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</si>
  <si>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</si>
  <si>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</si>
  <si>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</si>
  <si>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</si>
  <si>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</si>
  <si>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</si>
  <si>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</si>
  <si>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</si>
  <si>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</si>
  <si>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</si>
  <si>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</si>
  <si>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</si>
  <si>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</si>
  <si>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</si>
  <si>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</si>
  <si>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</si>
  <si>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</si>
  <si>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</si>
  <si>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</si>
  <si>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</si>
  <si>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</si>
  <si>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</si>
  <si>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</si>
  <si>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</si>
  <si>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</si>
  <si>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</si>
  <si>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</si>
  <si>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</si>
  <si>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</si>
  <si>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</si>
  <si>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</si>
  <si>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</si>
  <si>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</si>
  <si>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</si>
  <si>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</si>
  <si>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</si>
  <si>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</si>
  <si>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</si>
  <si>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</si>
  <si>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</si>
  <si>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</si>
  <si>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</si>
  <si>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</si>
  <si>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</si>
  <si>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</si>
  <si>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</si>
  <si>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</si>
  <si>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</si>
  <si>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</si>
  <si>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</si>
  <si>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</si>
  <si>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</si>
  <si>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</si>
  <si>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</si>
  <si>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</si>
  <si>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</si>
  <si>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</si>
  <si>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</si>
  <si>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</si>
  <si>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</si>
  <si>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</si>
  <si>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</si>
  <si>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</si>
  <si>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</si>
  <si>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</si>
  <si>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</si>
  <si>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</si>
  <si>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</si>
  <si>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</si>
  <si>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</si>
  <si>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</si>
  <si>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</si>
  <si>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</si>
  <si>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</si>
  <si>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</si>
  <si>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</si>
  <si>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</si>
  <si>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</si>
  <si>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</si>
  <si>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</si>
  <si>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</si>
  <si>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</si>
  <si>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</si>
  <si>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</si>
  <si>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</si>
  <si>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</si>
  <si>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</si>
  <si>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</si>
  <si>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</si>
  <si>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</si>
  <si>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</si>
  <si>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</si>
  <si>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</si>
  <si>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</si>
  <si>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</si>
  <si>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</si>
  <si>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</si>
  <si>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</si>
  <si>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</si>
  <si>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</si>
  <si>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</si>
  <si>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</si>
  <si>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</si>
  <si>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</si>
  <si>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</si>
  <si>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</si>
  <si>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</si>
  <si>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</si>
  <si>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</si>
  <si>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</si>
  <si>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</si>
  <si>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</si>
  <si>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</si>
  <si>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</si>
  <si>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</si>
  <si>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</si>
  <si>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</si>
  <si>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</si>
  <si>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</si>
  <si>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</si>
  <si>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</si>
  <si>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</si>
  <si>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</si>
  <si>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</si>
  <si>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</si>
  <si>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</si>
  <si>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</si>
  <si>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</si>
  <si>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</si>
  <si>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</si>
  <si>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</si>
  <si>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</si>
  <si>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</si>
  <si>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</si>
  <si>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</si>
  <si>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</si>
  <si>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</si>
  <si>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</si>
  <si>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</si>
  <si>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</si>
  <si>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</si>
  <si>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</si>
  <si>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</si>
  <si>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</si>
  <si>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</si>
  <si>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</si>
  <si>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</si>
  <si>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</si>
  <si>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</si>
  <si>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</si>
  <si>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</si>
  <si>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</si>
  <si>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</si>
  <si>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</si>
  <si>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</si>
  <si>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</si>
  <si>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</si>
  <si>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</si>
  <si>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</si>
  <si>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</si>
  <si>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</si>
  <si>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</si>
  <si>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</si>
  <si>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</si>
  <si>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</si>
  <si>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</si>
  <si>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</si>
  <si>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</si>
  <si>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</si>
  <si>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</si>
  <si>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</si>
  <si>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</si>
  <si>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</si>
  <si>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</si>
  <si>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</si>
  <si>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</si>
  <si>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</si>
  <si>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</si>
  <si>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</si>
  <si>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</si>
  <si>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</si>
  <si>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</si>
  <si>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</si>
  <si>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</si>
  <si>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</si>
  <si>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</si>
  <si>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</si>
  <si>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</si>
  <si>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</si>
  <si>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</si>
  <si>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</si>
  <si>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</si>
  <si>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</si>
  <si>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</si>
  <si>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</si>
  <si>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</si>
  <si>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</si>
  <si>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</si>
  <si>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</si>
  <si>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</si>
  <si>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</si>
  <si>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</si>
  <si>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</si>
  <si>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</si>
  <si>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</si>
  <si>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</si>
  <si>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</si>
  <si>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</si>
  <si>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</si>
  <si>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</si>
  <si>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</si>
  <si>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</si>
  <si>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</si>
  <si>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</si>
  <si>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</si>
  <si>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</si>
  <si>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</si>
  <si>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</si>
  <si>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</si>
  <si>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</si>
  <si>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</si>
  <si>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</si>
  <si>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</si>
  <si>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</si>
  <si>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</si>
  <si>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</si>
  <si>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</si>
  <si>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</si>
  <si>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</si>
  <si>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</si>
  <si>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</si>
  <si>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</si>
  <si>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</si>
  <si>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</si>
  <si>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</si>
  <si>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</si>
  <si>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</si>
  <si>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</si>
  <si>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</si>
  <si>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</si>
  <si>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</si>
  <si>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</si>
  <si>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</si>
  <si>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</si>
  <si>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</si>
  <si>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</si>
  <si>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</si>
  <si>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</si>
  <si>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</si>
  <si>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</si>
  <si>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</si>
  <si>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</si>
  <si>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</si>
  <si>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</si>
  <si>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</si>
  <si>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</si>
  <si>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</si>
  <si>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</si>
  <si>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</si>
  <si>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</si>
  <si>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</si>
  <si>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</si>
  <si>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</si>
  <si>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</si>
  <si>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</si>
  <si>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</si>
  <si>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</si>
  <si>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</si>
  <si>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</si>
  <si>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</si>
  <si>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</si>
  <si>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</si>
  <si>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</si>
  <si>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</si>
  <si>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</si>
  <si>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</si>
  <si>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</si>
  <si>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</si>
  <si>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</si>
  <si>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</si>
  <si>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</si>
  <si>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</si>
  <si>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</si>
  <si>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</si>
  <si>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</si>
  <si>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</si>
  <si>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</si>
  <si>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</si>
  <si>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</si>
  <si>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</si>
  <si>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</si>
  <si>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</si>
  <si>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</si>
  <si>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</si>
  <si>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</si>
  <si>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</si>
  <si>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</si>
  <si>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</si>
  <si>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</si>
  <si>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</si>
  <si>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</si>
  <si>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</si>
  <si>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</si>
  <si>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</si>
  <si>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</si>
  <si>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</si>
  <si>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</si>
  <si>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</si>
  <si>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</si>
  <si>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</si>
  <si>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</si>
  <si>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</si>
  <si>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</si>
  <si>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</si>
  <si>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</si>
  <si>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</si>
  <si>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</si>
  <si>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</si>
  <si>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</si>
  <si>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</si>
  <si>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</si>
  <si>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</si>
  <si>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</si>
  <si>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</si>
  <si>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</si>
  <si>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</si>
  <si>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</si>
  <si>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</si>
  <si>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</si>
  <si>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</si>
  <si>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</si>
  <si>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</si>
  <si>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</si>
  <si>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</si>
  <si>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</si>
  <si>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</si>
  <si>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</si>
  <si>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</si>
  <si>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</si>
  <si>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</si>
  <si>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</si>
  <si>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</si>
  <si>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</si>
  <si>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</si>
  <si>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</si>
  <si>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</si>
  <si>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</si>
  <si>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</si>
  <si>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</si>
  <si>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</si>
  <si>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</si>
  <si>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</si>
  <si>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</si>
  <si>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</si>
  <si>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</si>
  <si>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</si>
  <si>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</si>
  <si>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</si>
  <si>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</si>
  <si>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</si>
  <si>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</si>
  <si>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</si>
  <si>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</si>
  <si>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</si>
  <si>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</si>
  <si>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</si>
  <si>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</si>
  <si>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</si>
  <si>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</si>
  <si>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</si>
  <si>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</si>
  <si>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</si>
  <si>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</si>
  <si>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</si>
  <si>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</si>
  <si>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</si>
  <si>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</si>
  <si>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</si>
  <si>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</si>
  <si>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</si>
  <si>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</si>
  <si>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</si>
  <si>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</si>
  <si>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</si>
  <si>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</si>
  <si>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</si>
  <si>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</si>
  <si>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</si>
  <si>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</si>
  <si>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</si>
  <si>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</si>
  <si>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</si>
  <si>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</si>
  <si>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</si>
  <si>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</si>
  <si>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</si>
  <si>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</si>
  <si>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</si>
  <si>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</si>
  <si>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</si>
  <si>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</si>
  <si>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</si>
  <si>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</si>
  <si>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</si>
  <si>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</si>
  <si>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</si>
  <si>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</si>
  <si>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</si>
  <si>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</si>
  <si>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</si>
  <si>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</si>
  <si>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</si>
  <si>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</si>
  <si>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</si>
  <si>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</si>
  <si>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</si>
  <si>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</si>
  <si>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</si>
  <si>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</si>
  <si>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</si>
  <si>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</si>
  <si>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</si>
  <si>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</si>
  <si>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</si>
  <si>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</si>
  <si>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</si>
  <si>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</si>
  <si>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</si>
  <si>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</si>
  <si>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</si>
  <si>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</si>
  <si>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</si>
  <si>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</si>
  <si>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</si>
  <si>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</si>
  <si>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</si>
  <si>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</si>
  <si>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</si>
  <si>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</si>
  <si>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</si>
  <si>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</si>
  <si>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</si>
  <si>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</si>
  <si>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</si>
  <si>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</si>
  <si>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</si>
  <si>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</si>
  <si>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</si>
  <si>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</si>
  <si>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</si>
  <si>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</si>
  <si>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</si>
  <si>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</si>
  <si>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</si>
  <si>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</si>
  <si>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</si>
  <si>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</si>
  <si>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</si>
  <si>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</si>
  <si>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</si>
  <si>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</si>
  <si>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</si>
  <si>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</si>
  <si>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</si>
  <si>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</si>
  <si>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</si>
  <si>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</si>
  <si>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</si>
  <si>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</si>
  <si>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</si>
  <si>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</si>
  <si>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</si>
  <si>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</si>
  <si>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</si>
  <si>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</si>
  <si>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</si>
  <si>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</si>
  <si>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</si>
  <si>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</si>
  <si>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</si>
  <si>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</si>
  <si>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</si>
  <si>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</si>
  <si>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</si>
  <si>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</si>
  <si>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</si>
  <si>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</si>
  <si>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</si>
  <si>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</si>
  <si>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</si>
  <si>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</si>
  <si>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</si>
  <si>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</si>
  <si>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</si>
  <si>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</si>
  <si>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</si>
  <si>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</si>
  <si>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</si>
  <si>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</si>
  <si>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</si>
  <si>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</si>
  <si>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</si>
  <si>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</si>
  <si>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</si>
  <si>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</si>
  <si>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</si>
  <si>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</si>
  <si>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</si>
  <si>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</si>
  <si>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</si>
  <si>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</si>
  <si>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</si>
  <si>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</si>
  <si>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</si>
  <si>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</si>
  <si>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</si>
  <si>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</si>
  <si>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</si>
  <si>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</si>
  <si>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</si>
  <si>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</si>
  <si>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</si>
  <si>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</si>
  <si>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</si>
  <si>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</si>
  <si>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</si>
  <si>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</si>
  <si>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</si>
  <si>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</si>
  <si>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</si>
  <si>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</si>
  <si>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</si>
  <si>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</si>
  <si>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</si>
  <si>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</si>
  <si>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</si>
  <si>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</si>
  <si>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</si>
  <si>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</si>
  <si>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</si>
  <si>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</si>
  <si>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</si>
  <si>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</si>
  <si>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</si>
  <si>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</si>
  <si>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</si>
  <si>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</si>
  <si>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</si>
  <si>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</si>
  <si>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</si>
  <si>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</si>
  <si>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</si>
  <si>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</si>
  <si>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</si>
  <si>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</si>
  <si>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</si>
  <si>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</si>
  <si>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</si>
  <si>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</si>
  <si>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</si>
  <si>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</si>
  <si>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</si>
  <si>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</si>
  <si>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</si>
  <si>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</si>
  <si>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</si>
  <si>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</si>
  <si>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</si>
  <si>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</si>
  <si>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</si>
  <si>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</si>
  <si>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</si>
  <si>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</si>
  <si>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</si>
  <si>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</si>
  <si>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</si>
  <si>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</si>
  <si>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</si>
  <si>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</si>
  <si>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</si>
  <si>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</si>
  <si>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</si>
  <si>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</si>
  <si>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</si>
  <si>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</si>
  <si>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</si>
  <si>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</si>
  <si>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</si>
  <si>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</si>
  <si>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</si>
  <si>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</si>
  <si>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</si>
  <si>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</si>
  <si>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</si>
  <si>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</si>
  <si>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</si>
  <si>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</si>
  <si>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</si>
  <si>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</si>
  <si>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</si>
  <si>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</si>
  <si>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</si>
  <si>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</si>
  <si>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</si>
  <si>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</si>
  <si>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</si>
  <si>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</si>
  <si>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</si>
  <si>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</si>
  <si>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</si>
  <si>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</si>
  <si>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</si>
  <si>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</si>
  <si>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</si>
  <si>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</si>
  <si>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</si>
  <si>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</si>
  <si>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</si>
  <si>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</si>
  <si>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</si>
  <si>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</si>
  <si>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</si>
  <si>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</si>
  <si>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</si>
  <si>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</si>
  <si>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</si>
  <si>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</si>
  <si>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</si>
  <si>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</si>
  <si>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</si>
  <si>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</si>
  <si>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</si>
  <si>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</si>
  <si>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</si>
  <si>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</si>
  <si>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</si>
  <si>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</si>
  <si>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</si>
  <si>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</si>
  <si>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</si>
  <si>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</si>
  <si>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</si>
  <si>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</si>
  <si>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</si>
  <si>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</si>
  <si>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</si>
  <si>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</si>
  <si>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</si>
  <si>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</si>
  <si>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</si>
  <si>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</si>
  <si>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</si>
  <si>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</si>
  <si>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</si>
  <si>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</si>
  <si>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</si>
  <si>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</si>
  <si>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</si>
  <si>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</si>
  <si>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</si>
  <si>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</si>
  <si>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</si>
  <si>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</si>
  <si>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</si>
  <si>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</si>
  <si>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</si>
  <si>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</si>
  <si>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</si>
  <si>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</si>
  <si>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</si>
  <si>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</si>
  <si>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</si>
  <si>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</si>
  <si>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</si>
  <si>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</si>
  <si>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</si>
  <si>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</si>
  <si>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</si>
  <si>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</si>
  <si>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</si>
  <si>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</si>
  <si>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</si>
  <si>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</si>
  <si>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</si>
  <si>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</si>
  <si>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</si>
  <si>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</si>
  <si>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</si>
  <si>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</si>
  <si>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</si>
  <si>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</si>
  <si>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</si>
  <si>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</si>
  <si>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</si>
  <si>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</si>
  <si>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</si>
  <si>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</si>
  <si>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</si>
  <si>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</si>
  <si>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</si>
  <si>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</si>
  <si>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</si>
  <si>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</si>
  <si>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</si>
  <si>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</si>
  <si>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</si>
  <si>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</si>
  <si>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</si>
  <si>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</si>
  <si>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</si>
  <si>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</si>
  <si>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</si>
  <si>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</si>
  <si>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</si>
  <si>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</si>
  <si>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</si>
  <si>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</si>
  <si>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</si>
  <si>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</si>
  <si>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</si>
  <si>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</si>
  <si>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</si>
  <si>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</si>
  <si>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</si>
  <si>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</si>
  <si>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</si>
  <si>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</si>
  <si>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</si>
  <si>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</si>
  <si>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</si>
  <si>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</si>
  <si>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</si>
  <si>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</si>
  <si>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</si>
  <si>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</si>
  <si>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</si>
  <si>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</si>
  <si>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</si>
  <si>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</si>
  <si>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</si>
  <si>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</si>
  <si>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</si>
  <si>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</si>
  <si>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</si>
  <si>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</si>
  <si>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</si>
  <si>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</si>
  <si>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</si>
  <si>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</si>
  <si>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</si>
  <si>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</si>
  <si>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</si>
  <si>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</si>
  <si>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</si>
  <si>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</si>
  <si>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</si>
  <si>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</si>
  <si>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</si>
  <si>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</si>
  <si>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</si>
  <si>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</si>
  <si>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</si>
  <si>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</si>
  <si>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</si>
  <si>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</si>
  <si>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</si>
  <si>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</si>
  <si>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</si>
  <si>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</si>
  <si>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</si>
  <si>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</si>
  <si>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</si>
  <si>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</si>
  <si>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</si>
  <si>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</si>
  <si>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</si>
  <si>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</si>
  <si>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</si>
  <si>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</si>
  <si>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</si>
  <si>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</si>
  <si>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</si>
  <si>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</si>
  <si>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</si>
  <si>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</si>
  <si>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</si>
  <si>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</si>
  <si>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</si>
  <si>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</si>
  <si>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</si>
  <si>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</si>
  <si>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</si>
  <si>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</si>
  <si>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</si>
  <si>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</si>
  <si>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</si>
  <si>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</si>
  <si>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</si>
  <si>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</si>
  <si>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</si>
  <si>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</si>
  <si>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</si>
  <si>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</si>
  <si>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</si>
  <si>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</si>
  <si>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</si>
  <si>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</si>
  <si>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</si>
  <si>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</si>
  <si>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</si>
  <si>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</si>
  <si>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</si>
  <si>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</si>
  <si>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</si>
  <si>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</si>
  <si>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</si>
  <si>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</si>
  <si>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</si>
  <si>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</si>
  <si>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</si>
  <si>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</si>
  <si>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</si>
  <si>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</si>
  <si>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</si>
  <si>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</si>
  <si>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</si>
  <si>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</si>
  <si>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</si>
  <si>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</si>
  <si>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</si>
  <si>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</si>
  <si>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</si>
  <si>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</si>
  <si>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</si>
  <si>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</si>
  <si>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</si>
  <si>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</si>
  <si>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</si>
  <si>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</si>
  <si>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</si>
  <si>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</si>
  <si>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</si>
  <si>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</si>
  <si>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</si>
  <si>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</si>
  <si>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</si>
  <si>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</si>
  <si>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</si>
  <si>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</si>
  <si>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</si>
  <si>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</si>
  <si>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</si>
  <si>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</si>
  <si>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</si>
  <si>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</si>
  <si>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</si>
  <si>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</si>
  <si>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</si>
  <si>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</si>
  <si>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</si>
  <si>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</si>
  <si>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</si>
  <si>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</si>
  <si>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</si>
  <si>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</si>
  <si>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</si>
  <si>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</si>
  <si>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</si>
  <si>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</si>
  <si>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</si>
  <si>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</si>
  <si>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</si>
  <si>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</si>
  <si>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</si>
  <si>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</si>
  <si>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</si>
  <si>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</si>
  <si>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</si>
  <si>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</si>
  <si>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</si>
  <si>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</si>
  <si>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</si>
  <si>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</si>
  <si>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</si>
  <si>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</si>
  <si>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</si>
  <si>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</si>
  <si>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</si>
  <si>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</si>
  <si>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</si>
  <si>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</si>
  <si>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</si>
  <si>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</si>
  <si>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</si>
  <si>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</si>
  <si>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</si>
  <si>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</si>
  <si>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</si>
  <si>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</si>
  <si>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</si>
  <si>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</si>
  <si>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</si>
  <si>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</si>
  <si>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</si>
  <si>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</si>
  <si>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</si>
  <si>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</si>
  <si>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</si>
  <si>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</si>
  <si>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</si>
  <si>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</si>
  <si>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</si>
  <si>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</si>
  <si>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</si>
  <si>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</si>
  <si>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</si>
  <si>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</si>
  <si>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</si>
  <si>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</si>
  <si>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</si>
  <si>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</si>
  <si>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</si>
  <si>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</si>
  <si>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</si>
  <si>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</si>
  <si>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</si>
  <si>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</si>
  <si>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</si>
  <si>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</si>
  <si>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</si>
  <si>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</si>
  <si>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</si>
  <si>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</si>
  <si>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</si>
  <si>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</si>
  <si>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</si>
  <si>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</si>
  <si>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</si>
  <si>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</si>
  <si>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</si>
  <si>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</si>
  <si>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</si>
  <si>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</si>
  <si>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</si>
  <si>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</si>
  <si>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</si>
  <si>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</si>
  <si>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</si>
  <si>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</si>
  <si>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</si>
  <si>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</si>
  <si>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</si>
  <si>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</si>
  <si>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</si>
  <si>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</si>
  <si>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</si>
  <si>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</si>
  <si>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</si>
  <si>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</si>
  <si>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</si>
  <si>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</si>
  <si>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</si>
  <si>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</si>
  <si>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</si>
  <si>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</si>
  <si>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</si>
  <si>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</si>
  <si>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</si>
  <si>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</si>
  <si>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</si>
  <si>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</si>
  <si>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</si>
  <si>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</si>
  <si>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</si>
  <si>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</si>
  <si>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</si>
  <si>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</si>
  <si>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</si>
  <si>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</si>
  <si>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</si>
  <si>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</si>
  <si>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</si>
  <si>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</si>
  <si>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</si>
  <si>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</si>
  <si>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</si>
  <si>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</si>
  <si>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</si>
  <si>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</si>
  <si>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</si>
  <si>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</si>
  <si>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</si>
  <si>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</si>
  <si>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</si>
  <si>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</si>
  <si>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</si>
  <si>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</si>
  <si>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</si>
  <si>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</si>
  <si>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</si>
  <si>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</si>
  <si>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</si>
  <si>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</si>
  <si>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</si>
  <si>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</si>
  <si>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</si>
  <si>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</si>
  <si>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</si>
  <si>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</si>
  <si>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</si>
  <si>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</si>
  <si>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</si>
  <si>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</si>
  <si>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</si>
  <si>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</si>
  <si>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</si>
  <si>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</si>
  <si>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</si>
  <si>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</si>
  <si>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</si>
  <si>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</si>
  <si>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</si>
  <si>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</si>
  <si>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</si>
  <si>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</si>
  <si>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</si>
  <si>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</si>
  <si>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</si>
  <si>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</si>
  <si>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</si>
  <si>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</si>
  <si>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</si>
  <si>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</si>
  <si>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</si>
  <si>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</si>
  <si>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</si>
  <si>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</si>
  <si>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</si>
  <si>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</si>
  <si>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</si>
  <si>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</si>
  <si>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</si>
  <si>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</si>
  <si>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</si>
  <si>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</si>
  <si>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</si>
  <si>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</si>
  <si>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</si>
  <si>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</si>
  <si>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</si>
  <si>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</si>
  <si>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</si>
  <si>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</si>
  <si>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</si>
  <si>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</si>
  <si>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</si>
  <si>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</si>
  <si>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</si>
  <si>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</si>
  <si>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</si>
  <si>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</si>
  <si>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</si>
  <si>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</si>
  <si>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</si>
  <si>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</si>
  <si>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</si>
  <si>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</si>
  <si>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</si>
  <si>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</si>
  <si>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</si>
  <si>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</si>
  <si>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</si>
  <si>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</si>
  <si>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</si>
  <si>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</si>
  <si>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</si>
  <si>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</si>
  <si>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</si>
  <si>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</si>
  <si>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</si>
  <si>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</si>
  <si>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</si>
  <si>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</si>
  <si>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</si>
  <si>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</si>
  <si>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</si>
  <si>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</si>
  <si>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</si>
  <si>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</si>
  <si>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</si>
  <si>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</si>
  <si>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</si>
  <si>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</si>
  <si>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</si>
  <si>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</si>
  <si>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</si>
  <si>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</si>
  <si>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</si>
  <si>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</si>
  <si>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</si>
  <si>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</si>
  <si>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</si>
  <si>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</si>
  <si>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</si>
  <si>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</si>
  <si>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</si>
  <si>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</si>
  <si>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</si>
  <si>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</si>
  <si>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</si>
  <si>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</si>
  <si>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</si>
  <si>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</si>
  <si>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</si>
  <si>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</si>
  <si>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</si>
  <si>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</si>
  <si>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</si>
  <si>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</si>
  <si>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</si>
  <si>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</si>
  <si>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</si>
  <si>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</si>
  <si>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</si>
  <si>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</si>
  <si>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</si>
  <si>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</si>
  <si>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</si>
  <si>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</si>
  <si>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</si>
  <si>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</si>
  <si>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</si>
  <si>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</si>
  <si>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</si>
  <si>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</si>
  <si>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</si>
  <si>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</si>
  <si>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</si>
  <si>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</si>
  <si>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</si>
  <si>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</si>
  <si>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</si>
  <si>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</si>
  <si>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</si>
  <si>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</si>
  <si>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</si>
  <si>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</si>
  <si>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</si>
  <si>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</si>
  <si>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</si>
  <si>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</si>
  <si>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</si>
  <si>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</si>
  <si>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</si>
  <si>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</si>
  <si>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</si>
  <si>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</si>
  <si>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</si>
  <si>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</si>
  <si>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</si>
  <si>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</si>
  <si>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</si>
  <si>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</si>
  <si>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</si>
  <si>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</si>
  <si>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</si>
  <si>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</si>
  <si>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</si>
  <si>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</si>
  <si>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</si>
  <si>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</si>
  <si>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</si>
  <si>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</si>
  <si>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</si>
  <si>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</si>
  <si>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</si>
  <si>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</si>
  <si>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</si>
  <si>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</si>
  <si>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</si>
  <si>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</si>
  <si>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</si>
  <si>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</si>
  <si>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</si>
  <si>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</si>
  <si>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</si>
  <si>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</si>
  <si>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</si>
  <si>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</si>
  <si>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</si>
  <si>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</si>
  <si>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</si>
  <si>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</si>
  <si>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</si>
  <si>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</si>
  <si>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</si>
  <si>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</si>
  <si>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</si>
  <si>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</si>
  <si>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</si>
  <si>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</si>
  <si>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</si>
  <si>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</si>
  <si>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</si>
  <si>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</si>
  <si>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</si>
  <si>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</si>
  <si>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</si>
  <si>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</si>
  <si>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</si>
  <si>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</si>
  <si>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</si>
  <si>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</si>
  <si>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</si>
  <si>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</si>
  <si>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</si>
  <si>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</si>
  <si>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</si>
  <si>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</si>
  <si>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</si>
  <si>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</si>
  <si>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</si>
  <si>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</si>
  <si>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</si>
  <si>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</si>
  <si>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</si>
  <si>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</si>
  <si>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</si>
  <si>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</si>
  <si>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</si>
  <si>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</si>
  <si>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</si>
  <si>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</si>
  <si>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</si>
  <si>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</si>
  <si>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</si>
  <si>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</si>
  <si>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</si>
  <si>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</si>
  <si>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</si>
  <si>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</si>
  <si>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</si>
  <si>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</si>
  <si>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</si>
  <si>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</si>
  <si>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</si>
  <si>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</si>
  <si>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</si>
  <si>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</si>
  <si>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</si>
  <si>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</si>
  <si>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</si>
  <si>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</si>
  <si>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</si>
  <si>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</si>
  <si>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</si>
  <si>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</si>
  <si>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</si>
  <si>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</si>
  <si>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</si>
  <si>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</si>
  <si>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</si>
  <si>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</si>
  <si>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</si>
  <si>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</si>
  <si>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</si>
  <si>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</si>
  <si>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</si>
  <si>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</si>
  <si>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</si>
  <si>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</si>
  <si>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</si>
  <si>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</si>
  <si>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</si>
  <si>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</si>
  <si>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</si>
  <si>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</si>
  <si>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</si>
  <si>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</si>
  <si>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</si>
  <si>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</si>
  <si>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</si>
  <si>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</si>
  <si>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</si>
  <si>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</si>
  <si>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</si>
  <si>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</si>
  <si>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</si>
  <si>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</si>
  <si>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</si>
  <si>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</si>
  <si>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</si>
  <si>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</si>
  <si>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</si>
  <si>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</si>
  <si>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</si>
  <si>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</si>
  <si>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</si>
  <si>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</si>
  <si>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</si>
  <si>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</si>
  <si>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</si>
  <si>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</si>
  <si>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</si>
  <si>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</si>
  <si>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</si>
  <si>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</si>
  <si>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</si>
  <si>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</si>
  <si>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</si>
  <si>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</si>
  <si>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</si>
  <si>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</si>
  <si>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</si>
  <si>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</si>
  <si>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</si>
  <si>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</si>
  <si>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</si>
  <si>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</si>
  <si>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</si>
  <si>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</si>
  <si>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</si>
  <si>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</si>
  <si>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</si>
  <si>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</si>
  <si>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</si>
  <si>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</si>
  <si>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</si>
  <si>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</si>
  <si>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</si>
  <si>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</si>
  <si>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</si>
  <si>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</si>
  <si>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</si>
  <si>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</si>
  <si>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</si>
  <si>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</si>
  <si>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</si>
  <si>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</si>
  <si>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</si>
  <si>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</si>
  <si>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</si>
  <si>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</si>
  <si>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</si>
  <si>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</si>
  <si>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</si>
  <si>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</si>
  <si>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</si>
  <si>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</si>
  <si>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</si>
  <si>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</si>
  <si>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</si>
  <si>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</si>
  <si>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</si>
  <si>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</si>
  <si>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</si>
  <si>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</si>
  <si>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</si>
  <si>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</si>
  <si>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</si>
  <si>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</si>
  <si>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</si>
  <si>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</si>
  <si>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</si>
  <si>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</si>
  <si>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</si>
  <si>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</si>
  <si>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</si>
  <si>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</si>
  <si>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</si>
  <si>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</si>
  <si>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</si>
  <si>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</si>
  <si>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</si>
  <si>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</si>
  <si>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</si>
  <si>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</si>
  <si>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</si>
  <si>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</si>
  <si>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</si>
  <si>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</si>
  <si>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</si>
  <si>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</si>
  <si>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</si>
  <si>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</si>
  <si>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</si>
  <si>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</si>
  <si>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</si>
  <si>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</si>
  <si>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</si>
  <si>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</si>
  <si>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</si>
  <si>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</si>
  <si>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</si>
  <si>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</si>
  <si>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</si>
  <si>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</si>
  <si>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</si>
  <si>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</si>
  <si>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</si>
  <si>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</si>
  <si>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</si>
  <si>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</si>
  <si>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</si>
  <si>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</si>
  <si>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</si>
  <si>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</si>
  <si>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</si>
  <si>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</si>
  <si>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</si>
  <si>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</si>
  <si>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</si>
  <si>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</si>
  <si>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</si>
  <si>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</si>
  <si>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</si>
  <si>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</si>
  <si>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</si>
  <si>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</si>
  <si>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</si>
  <si>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</si>
  <si>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</si>
  <si>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</si>
  <si>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</si>
  <si>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</si>
  <si>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</si>
  <si>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</si>
  <si>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</si>
  <si>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</si>
  <si>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</si>
  <si>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</si>
  <si>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</si>
  <si>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</si>
  <si>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</si>
  <si>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</si>
  <si>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</si>
  <si>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</si>
  <si>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</si>
  <si>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</si>
  <si>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</si>
  <si>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</si>
  <si>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</si>
  <si>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</si>
  <si>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</si>
  <si>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</si>
  <si>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</si>
  <si>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</si>
  <si>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</si>
  <si>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</si>
  <si>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</si>
  <si>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</si>
  <si>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</si>
  <si>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</si>
  <si>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</si>
  <si>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</si>
  <si>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</si>
  <si>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</si>
  <si>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</si>
  <si>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</si>
  <si>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</si>
  <si>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</si>
  <si>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</si>
  <si>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</si>
  <si>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</si>
  <si>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</si>
  <si>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</si>
  <si>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</si>
  <si>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</si>
  <si>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</si>
  <si>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</si>
  <si>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</si>
  <si>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</si>
  <si>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</si>
  <si>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</si>
  <si>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</si>
  <si>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</si>
  <si>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</si>
  <si>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</si>
  <si>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</si>
  <si>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</si>
  <si>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</si>
  <si>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</si>
  <si>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</si>
  <si>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</si>
  <si>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</si>
  <si>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</si>
  <si>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</si>
  <si>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</si>
  <si>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</si>
  <si>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</si>
  <si>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</si>
  <si>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</si>
  <si>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</si>
  <si>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</si>
  <si>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</si>
  <si>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</si>
  <si>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</si>
  <si>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</si>
  <si>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</si>
  <si>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</si>
  <si>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</si>
  <si>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</si>
  <si>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</si>
  <si>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</si>
  <si>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</si>
  <si>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</si>
  <si>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</si>
  <si>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</si>
  <si>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</si>
  <si>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</si>
  <si>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</si>
  <si>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</si>
  <si>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</si>
  <si>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</si>
  <si>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</si>
  <si>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</si>
  <si>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</si>
  <si>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</si>
  <si>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</si>
  <si>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</si>
  <si>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</si>
  <si>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</si>
  <si>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</si>
  <si>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</si>
  <si>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</si>
  <si>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</si>
  <si>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</si>
  <si>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</si>
  <si>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</si>
  <si>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</si>
  <si>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</si>
  <si>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</si>
  <si>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</si>
  <si>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</si>
  <si>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</si>
  <si>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</si>
  <si>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</si>
  <si>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</si>
  <si>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</si>
  <si>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</si>
  <si>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</si>
  <si>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</si>
  <si>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</si>
  <si>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</si>
  <si>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</si>
  <si>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</si>
  <si>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</si>
  <si>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</si>
  <si>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</si>
  <si>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</si>
  <si>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</si>
  <si>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</si>
  <si>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</si>
  <si>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</si>
  <si>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</si>
  <si>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</si>
  <si>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</si>
  <si>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</si>
  <si>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</si>
  <si>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</si>
  <si>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</si>
  <si>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</si>
  <si>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</si>
  <si>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</si>
  <si>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</si>
  <si>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</si>
  <si>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</si>
  <si>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</si>
  <si>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</si>
  <si>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</si>
  <si>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</si>
  <si>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</si>
  <si>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</si>
  <si>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</si>
  <si>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</si>
  <si>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</si>
  <si>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</si>
  <si>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</si>
  <si>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</si>
  <si>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</si>
  <si>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</si>
  <si>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</si>
  <si>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</si>
  <si>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</si>
  <si>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</si>
  <si>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</si>
  <si>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</si>
  <si>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</si>
  <si>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</si>
  <si>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</si>
  <si>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</si>
  <si>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</si>
  <si>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</si>
  <si>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</si>
  <si>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</si>
  <si>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</si>
  <si>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</si>
  <si>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</si>
  <si>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</si>
  <si>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</si>
  <si>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</si>
  <si>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</si>
  <si>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</si>
  <si>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</si>
  <si>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</si>
  <si>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</si>
  <si>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</si>
  <si>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</si>
  <si>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</si>
  <si>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</si>
  <si>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</si>
  <si>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</si>
  <si>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</si>
  <si>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</si>
  <si>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</si>
  <si>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</si>
  <si>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</si>
  <si>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</si>
  <si>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</si>
  <si>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</si>
  <si>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</si>
  <si>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</si>
  <si>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</si>
  <si>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</si>
  <si>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</si>
  <si>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</si>
  <si>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</si>
  <si>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</si>
  <si>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</si>
  <si>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</si>
  <si>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</si>
  <si>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</si>
  <si>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</si>
  <si>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</si>
  <si>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</si>
  <si>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</si>
  <si>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</si>
  <si>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</si>
  <si>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</si>
  <si>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</si>
  <si>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</si>
  <si>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</si>
  <si>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</si>
  <si>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</si>
  <si>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</si>
  <si>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</si>
  <si>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</si>
  <si>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</si>
  <si>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</si>
  <si>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</si>
  <si>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</si>
  <si>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</si>
  <si>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</si>
  <si>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</si>
  <si>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</si>
  <si>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</si>
  <si>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</si>
  <si>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</si>
  <si>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</si>
  <si>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</si>
  <si>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</si>
  <si>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</si>
  <si>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</si>
  <si>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</si>
  <si>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</si>
  <si>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</si>
  <si>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</si>
  <si>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</si>
  <si>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</si>
  <si>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</si>
  <si>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</si>
  <si>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</si>
  <si>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</si>
  <si>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</si>
  <si>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</si>
  <si>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</si>
  <si>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</si>
  <si>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</si>
  <si>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</si>
  <si>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</si>
  <si>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</si>
  <si>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</si>
  <si>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</si>
  <si>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</si>
  <si>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</si>
  <si>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</si>
  <si>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</si>
  <si>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</si>
  <si>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</si>
  <si>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</si>
  <si>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</si>
  <si>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</si>
  <si>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</si>
  <si>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</si>
  <si>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</si>
  <si>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</si>
  <si>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</si>
  <si>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</si>
  <si>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</si>
  <si>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</si>
  <si>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</si>
  <si>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</si>
  <si>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</si>
  <si>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</si>
  <si>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</si>
  <si>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</si>
  <si>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</si>
  <si>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</si>
  <si>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</si>
  <si>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</si>
  <si>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</si>
  <si>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</si>
  <si>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</si>
  <si>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</si>
  <si>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</si>
  <si>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</si>
  <si>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</si>
  <si>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</si>
  <si>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</si>
  <si>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</si>
  <si>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</si>
  <si>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</si>
  <si>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</si>
  <si>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</si>
  <si>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</si>
  <si>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</si>
  <si>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</si>
  <si>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</si>
  <si>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</si>
  <si>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</si>
  <si>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</si>
  <si>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</si>
  <si>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</si>
  <si>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</si>
  <si>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</si>
  <si>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</si>
  <si>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</si>
  <si>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</si>
  <si>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</si>
  <si>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</si>
  <si>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</si>
  <si>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</si>
  <si>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</si>
  <si>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</si>
  <si>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</si>
  <si>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</si>
  <si>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</si>
  <si>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</si>
  <si>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</si>
  <si>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</si>
  <si>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</si>
  <si>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</si>
  <si>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</si>
  <si>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</si>
  <si>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</si>
  <si>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</si>
  <si>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</si>
  <si>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</si>
  <si>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</si>
  <si>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</si>
  <si>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</si>
  <si>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</si>
  <si>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</si>
  <si>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</si>
  <si>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</si>
  <si>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</si>
  <si>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</si>
  <si>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</si>
  <si>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</si>
  <si>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</si>
  <si>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</si>
  <si>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</si>
  <si>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</si>
  <si>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</si>
  <si>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</si>
  <si>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</si>
  <si>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</si>
  <si>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</si>
  <si>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</si>
  <si>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</si>
  <si>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</si>
  <si>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</si>
  <si>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</si>
  <si>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</si>
  <si>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</si>
  <si>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</si>
  <si>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</si>
  <si>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</si>
  <si>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</si>
  <si>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</si>
  <si>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</si>
  <si>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</si>
  <si>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</si>
  <si>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</si>
  <si>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</si>
  <si>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</si>
  <si>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</si>
  <si>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</si>
  <si>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</si>
  <si>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</si>
  <si>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</si>
  <si>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</si>
  <si>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</si>
  <si>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</si>
  <si>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</si>
  <si>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</si>
  <si>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</si>
  <si>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</si>
  <si>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</si>
  <si>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</si>
  <si>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</si>
  <si>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</si>
  <si>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</si>
  <si>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</si>
  <si>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</si>
  <si>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</si>
  <si>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</si>
  <si>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</si>
  <si>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</si>
  <si>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</si>
  <si>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</si>
  <si>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</si>
  <si>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</si>
  <si>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</si>
  <si>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</si>
  <si>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</si>
  <si>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</si>
  <si>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</si>
  <si>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</si>
  <si>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</si>
  <si>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</si>
  <si>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</si>
  <si>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</si>
  <si>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</si>
  <si>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</si>
  <si>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</si>
  <si>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</si>
  <si>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</si>
  <si>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</si>
  <si>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</si>
  <si>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</si>
  <si>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</si>
  <si>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</si>
  <si>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</si>
  <si>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</si>
  <si>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</si>
  <si>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</si>
  <si>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</si>
  <si>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</si>
  <si>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</si>
  <si>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</si>
  <si>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</si>
  <si>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</si>
  <si>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</si>
  <si>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</si>
  <si>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</si>
  <si>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</si>
  <si>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</si>
  <si>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</si>
  <si>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</si>
  <si>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</si>
  <si>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</si>
  <si>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</si>
  <si>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</si>
  <si>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</si>
  <si>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</si>
  <si>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</si>
  <si>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</si>
  <si>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</si>
  <si>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</si>
  <si>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</si>
  <si>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</si>
  <si>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</si>
  <si>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</si>
  <si>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</si>
  <si>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</si>
  <si>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</si>
  <si>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</si>
  <si>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</si>
  <si>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</si>
  <si>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</si>
  <si>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</si>
  <si>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</si>
  <si>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</si>
  <si>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</si>
  <si>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</si>
  <si>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</si>
  <si>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</si>
  <si>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</si>
  <si>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</si>
  <si>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</si>
  <si>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</si>
  <si>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</si>
  <si>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</si>
  <si>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</si>
  <si>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</si>
  <si>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</si>
  <si>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</si>
  <si>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</si>
  <si>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</si>
  <si>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</si>
  <si>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</si>
  <si>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</si>
  <si>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</si>
  <si>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</si>
  <si>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</si>
  <si>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</si>
  <si>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</si>
  <si>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</si>
  <si>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</si>
  <si>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</si>
  <si>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</si>
  <si>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</si>
  <si>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</si>
  <si>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</si>
  <si>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</si>
  <si>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</si>
  <si>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</si>
  <si>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</si>
  <si>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</si>
  <si>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</si>
  <si>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</si>
  <si>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</si>
  <si>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</si>
  <si>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</si>
  <si>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</si>
  <si>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</si>
  <si>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</si>
  <si>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</si>
  <si>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</si>
  <si>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</si>
  <si>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</si>
  <si>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</si>
  <si>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</si>
  <si>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</si>
  <si>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</si>
  <si>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</si>
  <si>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</si>
  <si>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</si>
  <si>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</si>
  <si>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</si>
  <si>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</si>
  <si>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</si>
  <si>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</si>
  <si>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</si>
  <si>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</si>
  <si>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</si>
  <si>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</si>
  <si>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</si>
  <si>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</si>
  <si>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</si>
  <si>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</si>
  <si>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</si>
  <si>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</si>
  <si>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</si>
  <si>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</si>
  <si>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</si>
  <si>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</si>
  <si>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</si>
  <si>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</si>
  <si>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</si>
  <si>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</si>
  <si>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</si>
  <si>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</si>
  <si>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</si>
  <si>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</si>
  <si>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</si>
  <si>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</si>
  <si>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</si>
  <si>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</si>
  <si>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</si>
  <si>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</si>
  <si>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</si>
  <si>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</si>
  <si>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</si>
  <si>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</si>
  <si>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</si>
  <si>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</si>
  <si>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</si>
  <si>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</si>
  <si>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</si>
  <si>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</si>
  <si>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</si>
  <si>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</si>
  <si>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</si>
  <si>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</si>
  <si>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</si>
  <si>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</si>
  <si>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</si>
  <si>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</si>
  <si>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</si>
  <si>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</si>
  <si>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</si>
  <si>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</si>
  <si>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</si>
  <si>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</si>
  <si>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</si>
  <si>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</si>
  <si>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</si>
  <si>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</si>
  <si>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</si>
  <si>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</si>
  <si>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</si>
  <si>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</si>
  <si>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</si>
  <si>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</si>
  <si>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</si>
  <si>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</si>
  <si>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</si>
  <si>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</si>
  <si>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</si>
  <si>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</si>
  <si>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</si>
  <si>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</si>
  <si>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</si>
  <si>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</si>
  <si>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</si>
  <si>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</si>
  <si>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</si>
  <si>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</si>
  <si>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</si>
  <si>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</si>
  <si>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</si>
  <si>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</si>
  <si>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</si>
  <si>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</si>
  <si>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</si>
  <si>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</si>
  <si>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</si>
  <si>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</si>
  <si>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</si>
  <si>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</si>
  <si>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</si>
  <si>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</si>
  <si>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</si>
  <si>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</si>
  <si>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</si>
  <si>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</si>
  <si>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</si>
  <si>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</si>
  <si>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</si>
  <si>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</si>
  <si>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</si>
  <si>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</si>
  <si>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</si>
  <si>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</si>
  <si>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</si>
  <si>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</si>
  <si>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</si>
  <si>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</si>
  <si>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</si>
  <si>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</si>
  <si>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</si>
  <si>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</si>
  <si>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</si>
  <si>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</si>
  <si>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</si>
  <si>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</si>
  <si>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</si>
  <si>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</si>
  <si>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</si>
  <si>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</si>
  <si>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</si>
  <si>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</si>
  <si>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</si>
  <si>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</si>
  <si>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</si>
  <si>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</si>
  <si>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</si>
  <si>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</si>
  <si>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</si>
  <si>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</si>
  <si>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</si>
  <si>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</si>
  <si>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</si>
  <si>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</si>
  <si>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</si>
  <si>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</si>
  <si>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</si>
  <si>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</si>
  <si>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</si>
  <si>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</si>
  <si>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</si>
  <si>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</si>
  <si>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</si>
  <si>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</si>
  <si>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</si>
  <si>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</si>
  <si>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</si>
  <si>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</si>
  <si>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</si>
  <si>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</si>
  <si>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</si>
  <si>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</si>
  <si>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</si>
  <si>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</si>
  <si>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</si>
  <si>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</si>
  <si>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</si>
  <si>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</si>
  <si>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</si>
  <si>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</si>
  <si>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</si>
  <si>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</si>
  <si>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</si>
  <si>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</si>
  <si>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</si>
  <si>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</si>
  <si>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</si>
  <si>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</si>
  <si>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</si>
  <si>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</si>
  <si>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</si>
  <si>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</si>
  <si>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</si>
  <si>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</si>
  <si>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</si>
  <si>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</si>
  <si>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</si>
  <si>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</si>
  <si>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</si>
  <si>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</si>
  <si>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</si>
  <si>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</si>
  <si>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</si>
  <si>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</si>
  <si>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</si>
  <si>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</si>
  <si>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</si>
  <si>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</si>
  <si>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</si>
  <si>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</si>
  <si>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</si>
  <si>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</si>
  <si>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</si>
  <si>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</si>
  <si>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</si>
  <si>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</si>
  <si>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</si>
  <si>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</si>
  <si>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</si>
  <si>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</si>
  <si>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</si>
  <si>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</si>
  <si>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</si>
  <si>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</si>
  <si>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</si>
  <si>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</si>
  <si>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</si>
  <si>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</si>
  <si>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</si>
  <si>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</si>
  <si>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</si>
  <si>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</si>
  <si>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</si>
  <si>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</si>
  <si>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</si>
  <si>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</si>
  <si>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</si>
  <si>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</si>
  <si>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</si>
  <si>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</si>
  <si>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</si>
  <si>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</si>
  <si>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</si>
  <si>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</si>
  <si>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</si>
  <si>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</si>
  <si>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</si>
  <si>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</si>
  <si>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</si>
  <si>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</si>
  <si>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</si>
  <si>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</si>
  <si>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</si>
  <si>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</si>
  <si>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</si>
  <si>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</si>
  <si>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</si>
  <si>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</si>
  <si>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</si>
  <si>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</si>
  <si>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</si>
  <si>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</si>
  <si>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</si>
  <si>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</si>
  <si>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</si>
  <si>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</si>
  <si>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</si>
  <si>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</si>
  <si>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</si>
  <si>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</si>
  <si>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</si>
  <si>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</si>
  <si>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</si>
  <si>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</si>
  <si>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</si>
  <si>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</si>
  <si>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</si>
  <si>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</si>
  <si>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</si>
  <si>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</si>
  <si>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</si>
  <si>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</si>
  <si>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</si>
  <si>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</si>
  <si>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</si>
  <si>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</si>
  <si>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</si>
  <si>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</si>
  <si>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</si>
  <si>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</si>
  <si>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</si>
  <si>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</si>
  <si>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</si>
  <si>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</si>
  <si>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</si>
  <si>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</si>
  <si>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</si>
  <si>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</si>
  <si>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</si>
  <si>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</si>
  <si>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</si>
  <si>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</si>
  <si>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</si>
  <si>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</si>
  <si>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</si>
  <si>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</si>
  <si>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</si>
  <si>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</si>
  <si>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</si>
  <si>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</si>
  <si>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</si>
  <si>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</si>
  <si>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</si>
  <si>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</si>
  <si>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</si>
  <si>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</si>
  <si>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</si>
  <si>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</si>
  <si>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</si>
  <si>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</si>
  <si>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</si>
  <si>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</si>
  <si>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</si>
  <si>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</si>
  <si>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</si>
  <si>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</si>
  <si>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</si>
  <si>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</si>
  <si>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</si>
  <si>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</si>
  <si>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</si>
  <si>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</si>
  <si>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</si>
  <si>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</si>
  <si>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</si>
  <si>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</si>
  <si>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</si>
  <si>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</si>
  <si>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</si>
  <si>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</si>
  <si>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</si>
  <si>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</si>
  <si>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</si>
  <si>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</si>
  <si>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</si>
  <si>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</si>
  <si>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</si>
  <si>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</si>
  <si>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</si>
  <si>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</si>
  <si>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</si>
  <si>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</si>
  <si>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</si>
  <si>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</si>
  <si>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</si>
  <si>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</si>
  <si>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</si>
  <si>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</si>
  <si>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</si>
  <si>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</si>
  <si>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</si>
  <si>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</si>
  <si>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</si>
  <si>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</si>
  <si>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</si>
  <si>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</si>
  <si>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</si>
  <si>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</si>
  <si>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</si>
  <si>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</si>
  <si>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</si>
  <si>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</si>
  <si>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</si>
  <si>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</si>
  <si>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</si>
  <si>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</si>
  <si>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</si>
  <si>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</si>
  <si>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</si>
  <si>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</si>
  <si>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</si>
  <si>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</si>
  <si>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</si>
  <si>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</si>
  <si>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</si>
  <si>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</si>
  <si>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</si>
  <si>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</si>
  <si>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</si>
  <si>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</si>
  <si>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</si>
  <si>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</si>
  <si>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</si>
  <si>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</si>
  <si>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</si>
  <si>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</si>
  <si>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</si>
  <si>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</si>
  <si>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</si>
  <si>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</si>
  <si>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</si>
  <si>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</si>
  <si>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</si>
  <si>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</si>
  <si>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</si>
  <si>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</si>
  <si>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</si>
  <si>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</si>
  <si>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</si>
  <si>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</si>
  <si>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</si>
  <si>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</si>
  <si>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</si>
  <si>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</si>
  <si>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</si>
  <si>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</si>
  <si>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</si>
  <si>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</si>
  <si>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</si>
  <si>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</si>
  <si>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</si>
  <si>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</si>
  <si>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</si>
  <si>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</si>
  <si>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</si>
  <si>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</si>
  <si>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</si>
  <si>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</si>
  <si>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</si>
  <si>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</si>
  <si>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</si>
  <si>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</si>
  <si>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</si>
  <si>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</si>
  <si>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</si>
  <si>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</si>
  <si>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</si>
  <si>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</si>
  <si>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</si>
  <si>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</si>
  <si>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</si>
  <si>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</si>
  <si>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</si>
  <si>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</si>
  <si>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</si>
  <si>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</si>
  <si>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</si>
  <si>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</si>
  <si>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</si>
  <si>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</si>
  <si>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</si>
  <si>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</si>
  <si>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</si>
  <si>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</si>
  <si>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</si>
  <si>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</si>
  <si>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</si>
  <si>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</si>
  <si>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</si>
  <si>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</si>
  <si>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</si>
  <si>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</si>
  <si>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</si>
  <si>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</si>
  <si>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</si>
  <si>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</si>
  <si>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</si>
  <si>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</si>
  <si>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</si>
  <si>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</si>
  <si>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</si>
  <si>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</si>
  <si>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</si>
  <si>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</si>
  <si>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</si>
  <si>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</si>
  <si>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</si>
  <si>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</si>
  <si>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</si>
  <si>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</si>
  <si>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</si>
  <si>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</si>
  <si>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</si>
  <si>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</si>
  <si>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</si>
  <si>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</si>
  <si>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</si>
  <si>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</si>
  <si>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</si>
  <si>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</si>
  <si>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</si>
  <si>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</si>
  <si>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</si>
  <si>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</si>
  <si>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</si>
  <si>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</si>
  <si>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</si>
  <si>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</si>
  <si>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</si>
  <si>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</si>
  <si>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</si>
  <si>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</si>
  <si>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</si>
  <si>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</si>
  <si>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</si>
  <si>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</si>
  <si>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</si>
  <si>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</si>
  <si>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</si>
  <si>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</si>
  <si>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</si>
  <si>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</si>
  <si>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</si>
  <si>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</si>
  <si>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</si>
  <si>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</si>
  <si>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</si>
  <si>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</si>
  <si>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</si>
  <si>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</si>
  <si>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</si>
  <si>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</si>
  <si>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</si>
  <si>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</si>
  <si>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</si>
  <si>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</si>
  <si>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</si>
  <si>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</si>
  <si>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</si>
  <si>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</si>
  <si>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</si>
  <si>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</si>
  <si>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</si>
  <si>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</si>
  <si>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</si>
  <si>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</si>
  <si>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</si>
  <si>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</si>
  <si>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</si>
  <si>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</si>
  <si>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</si>
  <si>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</si>
  <si>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</si>
  <si>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</si>
  <si>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</si>
  <si>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</si>
  <si>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</si>
  <si>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</si>
  <si>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</si>
  <si>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</si>
  <si>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</si>
  <si>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</si>
  <si>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</si>
  <si>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</si>
  <si>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</si>
  <si>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</si>
  <si>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</si>
  <si>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</si>
  <si>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</si>
  <si>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</si>
  <si>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</si>
  <si>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</si>
  <si>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</si>
  <si>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</si>
  <si>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</si>
  <si>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</si>
  <si>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</si>
  <si>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</si>
  <si>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</si>
  <si>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</si>
  <si>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</si>
  <si>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</si>
  <si>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</si>
  <si>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</si>
  <si>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</si>
  <si>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</si>
  <si>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</si>
  <si>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</si>
  <si>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</si>
  <si>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</si>
  <si>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</si>
  <si>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</si>
  <si>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</si>
  <si>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</si>
  <si>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</si>
  <si>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</si>
  <si>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</si>
  <si>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</si>
  <si>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</si>
  <si>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</si>
  <si>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</si>
  <si>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</si>
  <si>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</si>
  <si>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</si>
  <si>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</si>
  <si>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</si>
  <si>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</si>
  <si>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</si>
  <si>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</si>
  <si>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</si>
  <si>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</si>
  <si>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</si>
  <si>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</si>
  <si>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</si>
  <si>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</si>
  <si>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</si>
  <si>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</si>
  <si>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</si>
  <si>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</si>
  <si>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</si>
  <si>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</si>
  <si>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</si>
  <si>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</si>
  <si>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</si>
  <si>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</si>
  <si>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</si>
  <si>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</si>
  <si>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</si>
  <si>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</si>
  <si>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</si>
  <si>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</si>
  <si>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</si>
  <si>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</si>
  <si>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</si>
  <si>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</si>
  <si>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</si>
  <si>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</si>
  <si>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</si>
  <si>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</si>
  <si>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</si>
  <si>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</si>
  <si>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</si>
  <si>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</si>
  <si>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</si>
  <si>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</si>
  <si>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</si>
  <si>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</si>
  <si>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</si>
  <si>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</si>
  <si>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</si>
  <si>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</si>
  <si>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</si>
  <si>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</si>
  <si>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</si>
  <si>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</si>
  <si>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</si>
  <si>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</si>
  <si>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</si>
  <si>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</si>
  <si>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</si>
  <si>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</si>
  <si>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</si>
  <si>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</si>
  <si>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</si>
  <si>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</si>
  <si>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</si>
  <si>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</si>
  <si>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</si>
  <si>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</si>
  <si>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</si>
  <si>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</si>
  <si>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</si>
  <si>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</si>
  <si>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</si>
  <si>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</si>
  <si>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</si>
  <si>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</si>
  <si>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</si>
  <si>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</si>
  <si>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</si>
  <si>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</si>
  <si>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</si>
  <si>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</si>
  <si>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</si>
  <si>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</si>
  <si>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</si>
  <si>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</si>
  <si>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</si>
  <si>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</si>
  <si>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</si>
  <si>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</si>
  <si>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</si>
  <si>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</si>
  <si>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</si>
  <si>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</si>
  <si>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</si>
  <si>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</si>
  <si>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</si>
  <si>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</si>
  <si>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</si>
  <si>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</si>
  <si>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</si>
  <si>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</si>
  <si>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</si>
  <si>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</si>
  <si>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</si>
  <si>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</si>
  <si>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</si>
  <si>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</si>
  <si>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</si>
  <si>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</si>
  <si>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</si>
  <si>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</si>
  <si>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</si>
  <si>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</si>
  <si>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</si>
  <si>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</si>
  <si>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</si>
  <si>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</si>
  <si>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</si>
  <si>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</si>
  <si>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</si>
  <si>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</si>
  <si>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</si>
  <si>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</si>
  <si>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</si>
  <si>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</si>
  <si>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</si>
  <si>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</si>
  <si>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</si>
  <si>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</si>
  <si>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</si>
  <si>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</si>
  <si>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</si>
  <si>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</si>
  <si>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</si>
  <si>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</si>
  <si>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</si>
  <si>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</si>
  <si>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</si>
  <si>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</si>
  <si>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</si>
  <si>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</si>
  <si>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</si>
  <si>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</si>
  <si>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</si>
  <si>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</si>
  <si>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</si>
  <si>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</si>
  <si>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</si>
  <si>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</si>
  <si>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</si>
  <si>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</si>
  <si>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</si>
  <si>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</si>
  <si>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</si>
  <si>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</si>
  <si>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</si>
  <si>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</si>
  <si>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</si>
  <si>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</si>
  <si>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</si>
  <si>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</si>
  <si>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</si>
  <si>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</si>
  <si>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</si>
  <si>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</si>
  <si>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</si>
  <si>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</si>
  <si>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</si>
  <si>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</si>
  <si>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</si>
  <si>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</si>
  <si>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</si>
  <si>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</si>
  <si>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</si>
  <si>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</si>
  <si>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</si>
  <si>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</si>
  <si>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</si>
  <si>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</si>
  <si>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</si>
  <si>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</si>
  <si>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</si>
  <si>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</si>
  <si>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</si>
  <si>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</si>
  <si>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</si>
  <si>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</si>
  <si>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</si>
  <si>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</si>
  <si>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</si>
  <si>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</si>
  <si>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</si>
  <si>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</si>
  <si>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</si>
  <si>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</si>
  <si>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</si>
  <si>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</si>
  <si>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</si>
  <si>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</si>
  <si>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</si>
  <si>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</si>
  <si>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</si>
  <si>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</si>
  <si>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</si>
  <si>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</si>
  <si>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</si>
  <si>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</si>
  <si>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</si>
  <si>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</si>
  <si>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</si>
  <si>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</si>
  <si>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</si>
  <si>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</si>
  <si>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</si>
  <si>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</si>
  <si>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</si>
  <si>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</si>
  <si>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</si>
  <si>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</si>
  <si>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</si>
  <si>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</si>
  <si>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</si>
  <si>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</si>
  <si>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</si>
  <si>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</si>
  <si>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</si>
  <si>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</si>
  <si>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</si>
  <si>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</si>
  <si>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</si>
  <si>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</si>
  <si>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</si>
  <si>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</si>
  <si>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</si>
  <si>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</si>
  <si>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</si>
  <si>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</si>
  <si>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</si>
  <si>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</si>
  <si>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</si>
  <si>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</si>
  <si>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</si>
  <si>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</si>
  <si>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</si>
  <si>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</si>
  <si>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</si>
  <si>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</si>
  <si>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</si>
  <si>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</si>
  <si>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</si>
  <si>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</si>
  <si>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</si>
  <si>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</si>
  <si>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</si>
  <si>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</si>
  <si>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</si>
  <si>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</si>
  <si>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</si>
  <si>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</si>
  <si>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</si>
  <si>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</si>
  <si>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</si>
  <si>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</si>
  <si>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</si>
  <si>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</si>
  <si>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</si>
  <si>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</si>
  <si>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</si>
  <si>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</si>
  <si>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</si>
  <si>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</si>
  <si>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</si>
  <si>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</si>
  <si>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</si>
  <si>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</si>
  <si>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</si>
  <si>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</si>
  <si>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</si>
  <si>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</si>
  <si>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</si>
  <si>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</si>
  <si>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</si>
  <si>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</si>
  <si>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</si>
  <si>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</si>
  <si>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</si>
  <si>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</si>
  <si>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</si>
  <si>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</si>
  <si>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</si>
  <si>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</si>
  <si>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</si>
  <si>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</si>
  <si>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</si>
  <si>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</si>
  <si>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</si>
  <si>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</si>
  <si>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</si>
  <si>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</si>
  <si>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</si>
  <si>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</si>
  <si>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</si>
  <si>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</si>
  <si>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</si>
  <si>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</si>
  <si>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</si>
  <si>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</si>
  <si>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</si>
  <si>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</si>
  <si>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</si>
  <si>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</si>
  <si>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</si>
  <si>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</si>
  <si>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</si>
  <si>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</si>
  <si>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</si>
  <si>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</si>
  <si>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</si>
  <si>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</si>
  <si>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</si>
  <si>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</si>
  <si>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</si>
  <si>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</si>
  <si>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</si>
  <si>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</si>
  <si>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</si>
  <si>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</si>
  <si>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</si>
  <si>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</si>
  <si>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</si>
  <si>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</si>
  <si>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</si>
  <si>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</si>
  <si>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</si>
  <si>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</si>
  <si>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</si>
  <si>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</si>
  <si>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</si>
  <si>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</si>
  <si>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</si>
  <si>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</si>
  <si>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</si>
  <si>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</si>
  <si>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</si>
  <si>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</si>
  <si>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</si>
  <si>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</si>
  <si>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</si>
  <si>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</si>
  <si>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</si>
  <si>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</si>
  <si>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</si>
  <si>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</si>
  <si>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</si>
  <si>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</si>
  <si>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</si>
  <si>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</si>
  <si>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</si>
  <si>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</si>
  <si>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</si>
  <si>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</si>
  <si>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</si>
  <si>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</si>
  <si>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</si>
  <si>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</si>
  <si>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</si>
  <si>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</si>
  <si>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</si>
  <si>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</si>
  <si>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</si>
  <si>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</si>
  <si>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</si>
  <si>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</si>
  <si>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</si>
  <si>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</si>
  <si>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</si>
  <si>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</si>
  <si>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</si>
  <si>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</si>
  <si>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</si>
  <si>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</si>
  <si>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</si>
  <si>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</si>
  <si>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</si>
  <si>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</si>
  <si>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</si>
  <si>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</si>
  <si>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</si>
  <si>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</si>
  <si>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</si>
  <si>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</si>
  <si>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</si>
  <si>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</si>
  <si>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</si>
  <si>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</si>
  <si>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</si>
  <si>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</si>
  <si>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</si>
  <si>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</si>
  <si>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</si>
  <si>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</si>
  <si>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</si>
  <si>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</si>
  <si>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</si>
  <si>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</si>
  <si>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</si>
  <si>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</si>
  <si>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</si>
  <si>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</si>
  <si>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</si>
  <si>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</si>
  <si>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</si>
  <si>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</si>
  <si>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</si>
  <si>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</si>
  <si>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</si>
  <si>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</si>
  <si>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</si>
  <si>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</si>
  <si>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</si>
  <si>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</si>
  <si>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</si>
  <si>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</si>
  <si>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</si>
  <si>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</si>
  <si>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</si>
  <si>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</si>
  <si>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</si>
  <si>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</si>
  <si>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</si>
  <si>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</si>
  <si>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</si>
  <si>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</si>
  <si>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</si>
  <si>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</si>
  <si>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</si>
  <si>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</si>
  <si>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</si>
  <si>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</si>
  <si>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</si>
  <si>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</si>
  <si>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</si>
  <si>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</si>
  <si>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</si>
  <si>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</si>
  <si>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</si>
  <si>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</si>
  <si>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</si>
  <si>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</si>
  <si>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</si>
  <si>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</si>
  <si>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</si>
  <si>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</si>
  <si>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</si>
  <si>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</si>
  <si>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</si>
  <si>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</si>
  <si>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</si>
  <si>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</si>
  <si>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</si>
  <si>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</si>
  <si>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</si>
  <si>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</si>
  <si>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</si>
  <si>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</si>
  <si>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</si>
  <si>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</si>
  <si>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</si>
  <si>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</si>
  <si>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</si>
  <si>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</si>
  <si>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</si>
  <si>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</si>
  <si>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</si>
  <si>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</si>
  <si>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</si>
  <si>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</si>
  <si>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</si>
  <si>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</si>
  <si>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</si>
  <si>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</si>
  <si>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</si>
  <si>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</si>
  <si>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</si>
  <si>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</si>
  <si>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</si>
  <si>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</si>
  <si>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</si>
  <si>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</si>
  <si>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</si>
  <si>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</si>
  <si>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</si>
  <si>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</si>
  <si>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</si>
  <si>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</si>
  <si>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</si>
  <si>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</si>
  <si>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</si>
  <si>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</si>
  <si>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</si>
  <si>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</si>
  <si>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</si>
  <si>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</si>
  <si>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</si>
  <si>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</si>
  <si>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</si>
  <si>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</si>
  <si>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</si>
  <si>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</si>
  <si>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</si>
  <si>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</si>
  <si>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</si>
  <si>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</si>
  <si>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</si>
  <si>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</si>
  <si>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</si>
  <si>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</si>
  <si>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</si>
  <si>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</si>
  <si>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</si>
  <si>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</si>
  <si>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</si>
  <si>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</si>
  <si>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</si>
  <si>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</si>
  <si>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</si>
  <si>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</si>
  <si>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</si>
  <si>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</si>
  <si>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</si>
  <si>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</si>
  <si>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</si>
  <si>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</si>
  <si>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</si>
  <si>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</si>
  <si>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</si>
  <si>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</si>
  <si>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</si>
  <si>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</si>
  <si>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</si>
  <si>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</si>
  <si>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</si>
  <si>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</si>
  <si>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</si>
  <si>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</si>
  <si>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</si>
  <si>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</si>
  <si>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</si>
  <si>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</si>
  <si>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</si>
  <si>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</si>
  <si>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</si>
  <si>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</si>
  <si>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</si>
  <si>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</si>
  <si>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</si>
  <si>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</si>
  <si>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</si>
  <si>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</si>
  <si>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</si>
  <si>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</si>
  <si>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</si>
  <si>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</si>
  <si>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</si>
  <si>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</si>
  <si>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</si>
  <si>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</si>
  <si>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</si>
  <si>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</si>
  <si>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</si>
  <si>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</si>
  <si>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</si>
  <si>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</si>
  <si>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</si>
  <si>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</si>
  <si>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</si>
  <si>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</si>
  <si>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</si>
  <si>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</si>
  <si>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</si>
  <si>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</si>
  <si>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</si>
  <si>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</si>
  <si>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</si>
  <si>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</si>
  <si>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</si>
  <si>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</si>
  <si>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</si>
  <si>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</si>
  <si>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</si>
  <si>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</si>
  <si>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</si>
  <si>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</si>
  <si>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</si>
  <si>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</si>
  <si>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</si>
  <si>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</si>
  <si>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</si>
  <si>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</si>
  <si>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</si>
  <si>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</si>
  <si>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</si>
  <si>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</si>
  <si>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</si>
  <si>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</si>
  <si>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</si>
  <si>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</si>
  <si>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</si>
  <si>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</si>
  <si>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</si>
  <si>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</si>
  <si>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</si>
  <si>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</si>
  <si>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</si>
  <si>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</si>
  <si>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</si>
  <si>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</si>
  <si>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</si>
  <si>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</si>
  <si>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</si>
  <si>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</si>
  <si>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</si>
  <si>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</si>
  <si>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</si>
  <si>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</si>
  <si>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</si>
  <si>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</si>
  <si>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</si>
  <si>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</si>
  <si>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</si>
  <si>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</si>
  <si>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</si>
  <si>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</si>
  <si>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</si>
  <si>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</si>
  <si>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</si>
  <si>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</si>
  <si>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</si>
  <si>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</si>
  <si>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</si>
  <si>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</si>
  <si>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</si>
  <si>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</si>
  <si>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</si>
  <si>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</si>
  <si>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</si>
  <si>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</si>
  <si>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</si>
  <si>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</si>
  <si>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</si>
  <si>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</si>
  <si>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</si>
  <si>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</si>
  <si>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</si>
  <si>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</si>
  <si>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</si>
  <si>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</si>
  <si>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</si>
  <si>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</si>
  <si>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</si>
  <si>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</si>
  <si>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</si>
  <si>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</si>
  <si>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</si>
  <si>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</si>
  <si>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</si>
  <si>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</si>
  <si>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</si>
  <si>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</si>
  <si>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</si>
  <si>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</si>
  <si>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</si>
  <si>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</si>
  <si>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</si>
  <si>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</si>
  <si>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</si>
  <si>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</si>
  <si>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</si>
  <si>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</si>
  <si>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</si>
  <si>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</si>
  <si>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</si>
  <si>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</si>
  <si>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</si>
  <si>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</si>
  <si>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</si>
  <si>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</si>
  <si>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</si>
  <si>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</si>
  <si>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</si>
  <si>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</si>
  <si>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</si>
  <si>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</si>
  <si>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</si>
  <si>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</si>
  <si>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</si>
  <si>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</si>
  <si>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</si>
  <si>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</si>
  <si>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</si>
  <si>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</si>
  <si>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</si>
  <si>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</si>
  <si>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</si>
  <si>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</si>
  <si>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</si>
  <si>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</si>
  <si>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</si>
  <si>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</si>
  <si>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</si>
  <si>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</si>
  <si>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</si>
  <si>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</si>
  <si>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</si>
  <si>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</si>
  <si>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</si>
  <si>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</si>
  <si>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</si>
  <si>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</si>
  <si>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</si>
  <si>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</si>
  <si>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</si>
  <si>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</si>
  <si>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</si>
  <si>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</si>
  <si>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</si>
  <si>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</si>
  <si>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</si>
  <si>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</si>
  <si>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</si>
  <si>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</si>
  <si>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</si>
  <si>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</si>
  <si>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</si>
  <si>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</si>
  <si>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</si>
  <si>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</si>
  <si>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</si>
  <si>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</si>
  <si>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</si>
  <si>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</si>
  <si>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</si>
  <si>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</si>
  <si>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</si>
  <si>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</si>
  <si>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</si>
  <si>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</si>
  <si>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</si>
  <si>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</si>
  <si>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</si>
  <si>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</si>
  <si>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</si>
  <si>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</si>
  <si>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</si>
  <si>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</si>
  <si>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</si>
  <si>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</si>
  <si>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</si>
  <si>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</si>
  <si>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</si>
  <si>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</si>
  <si>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</si>
  <si>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</si>
  <si>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</si>
  <si>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</si>
  <si>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</si>
  <si>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</si>
  <si>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</si>
  <si>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</si>
  <si>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</si>
  <si>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</si>
  <si>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</si>
  <si>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</si>
  <si>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</si>
  <si>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</si>
  <si>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</si>
  <si>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</si>
  <si>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</si>
  <si>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</si>
  <si>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</si>
  <si>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</si>
  <si>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</si>
  <si>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</si>
  <si>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</si>
  <si>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</si>
  <si>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</si>
  <si>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</si>
  <si>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</si>
  <si>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</si>
  <si>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</si>
  <si>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</si>
  <si>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</si>
  <si>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</si>
  <si>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</si>
  <si>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</si>
  <si>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</si>
  <si>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</si>
  <si>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</si>
  <si>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</si>
  <si>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</si>
  <si>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</si>
  <si>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</si>
  <si>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</si>
  <si>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</si>
  <si>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</si>
  <si>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</si>
  <si>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</si>
  <si>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</si>
  <si>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</si>
  <si>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</si>
  <si>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</si>
  <si>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</si>
  <si>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</si>
  <si>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</si>
  <si>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</si>
  <si>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</si>
  <si>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</si>
  <si>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</si>
  <si>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</si>
  <si>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</si>
  <si>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</si>
  <si>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</si>
  <si>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</si>
  <si>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</si>
  <si>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</si>
  <si>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</si>
  <si>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</si>
  <si>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</si>
  <si>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</si>
  <si>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</si>
  <si>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</si>
  <si>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</si>
  <si>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</si>
  <si>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</si>
  <si>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</si>
  <si>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</si>
  <si>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</si>
  <si>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</si>
  <si>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</si>
  <si>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</si>
  <si>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</si>
  <si>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</si>
  <si>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</si>
  <si>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</si>
  <si>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</si>
  <si>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</si>
  <si>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</si>
  <si>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</si>
  <si>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</si>
  <si>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</si>
  <si>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</si>
  <si>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</si>
  <si>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</si>
  <si>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</si>
  <si>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</si>
  <si>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</si>
  <si>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</si>
  <si>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</si>
  <si>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</si>
  <si>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</si>
  <si>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</si>
  <si>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</si>
  <si>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</si>
  <si>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</si>
  <si>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</si>
  <si>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</si>
  <si>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</si>
  <si>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</si>
  <si>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</si>
  <si>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</si>
  <si>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</si>
  <si>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</si>
  <si>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</si>
  <si>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</si>
  <si>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</si>
  <si>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</si>
  <si>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</si>
  <si>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</si>
  <si>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</si>
  <si>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</si>
  <si>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</si>
  <si>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</si>
  <si>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</si>
  <si>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</si>
  <si>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</si>
  <si>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</si>
  <si>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</si>
  <si>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</si>
  <si>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</si>
  <si>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</si>
  <si>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</si>
  <si>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</si>
  <si>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</si>
  <si>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</si>
  <si>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</si>
  <si>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</si>
  <si>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</si>
  <si>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</si>
  <si>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</si>
  <si>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</si>
  <si>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</si>
  <si>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</si>
  <si>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</si>
  <si>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</si>
  <si>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</si>
  <si>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</si>
  <si>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</si>
  <si>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</si>
  <si>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</si>
  <si>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</si>
  <si>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</si>
  <si>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</si>
  <si>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</si>
  <si>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</si>
  <si>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</si>
  <si>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</si>
  <si>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</si>
  <si>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</si>
  <si>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</si>
  <si>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</si>
  <si>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</si>
  <si>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</si>
  <si>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</si>
  <si>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</si>
  <si>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</si>
  <si>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</si>
  <si>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</si>
  <si>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</si>
  <si>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</si>
  <si>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</si>
  <si>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</si>
  <si>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</si>
  <si>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</si>
  <si>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</si>
  <si>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</si>
  <si>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</si>
  <si>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</si>
  <si>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</si>
  <si>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</si>
  <si>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</si>
  <si>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</si>
  <si>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</si>
  <si>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</si>
  <si>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</si>
  <si>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</si>
  <si>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</si>
  <si>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</si>
  <si>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</si>
  <si>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</si>
  <si>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</si>
  <si>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</si>
  <si>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</si>
  <si>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</si>
  <si>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</si>
  <si>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</si>
  <si>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</si>
  <si>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</si>
  <si>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</si>
  <si>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</si>
  <si>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</si>
  <si>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</si>
  <si>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</si>
  <si>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</si>
  <si>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</si>
  <si>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</si>
  <si>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</si>
  <si>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</si>
  <si>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</si>
  <si>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</si>
  <si>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</si>
  <si>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</si>
  <si>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</si>
  <si>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</si>
  <si>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</si>
  <si>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</si>
  <si>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</si>
  <si>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</si>
  <si>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</si>
  <si>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</si>
  <si>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</si>
  <si>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</si>
  <si>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</si>
  <si>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</si>
  <si>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</si>
  <si>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</si>
  <si>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</si>
  <si>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</si>
  <si>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</si>
  <si>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</si>
  <si>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</si>
  <si>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</si>
  <si>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</si>
  <si>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</si>
  <si>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</si>
  <si>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</si>
  <si>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</si>
  <si>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</si>
  <si>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</si>
  <si>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</si>
  <si>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</si>
  <si>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</si>
  <si>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</si>
  <si>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</si>
  <si>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</si>
  <si>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</si>
  <si>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</si>
  <si>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</si>
  <si>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</si>
  <si>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</si>
  <si>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</si>
  <si>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</si>
  <si>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</si>
  <si>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</si>
  <si>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</si>
  <si>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</si>
  <si>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</si>
  <si>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</si>
  <si>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</si>
  <si>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</si>
  <si>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</si>
  <si>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</si>
  <si>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</si>
  <si>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</si>
  <si>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</si>
  <si>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</si>
  <si>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</si>
  <si>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</si>
  <si>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</si>
  <si>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</si>
  <si>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</si>
  <si>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</si>
  <si>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</si>
  <si>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</si>
  <si>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</si>
  <si>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</si>
  <si>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</si>
  <si>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</si>
  <si>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</si>
  <si>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</si>
  <si>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</si>
  <si>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</si>
  <si>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</si>
  <si>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</si>
  <si>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</si>
  <si>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</si>
  <si>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</si>
  <si>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</si>
  <si>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</si>
  <si>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</si>
  <si>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</si>
  <si>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</si>
  <si>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</si>
  <si>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</si>
  <si>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</si>
  <si>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</si>
  <si>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</si>
  <si>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</si>
  <si>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</si>
  <si>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</si>
  <si>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</si>
  <si>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</si>
  <si>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</si>
  <si>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</si>
  <si>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</si>
  <si>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</si>
  <si>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</si>
  <si>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</si>
  <si>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</si>
  <si>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</si>
  <si>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</si>
  <si>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</si>
  <si>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</si>
  <si>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</si>
  <si>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</si>
  <si>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</si>
  <si>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</si>
  <si>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</si>
  <si>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</si>
  <si>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</si>
  <si>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</si>
  <si>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</si>
  <si>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</si>
  <si>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</si>
  <si>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</si>
  <si>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</si>
  <si>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</si>
  <si>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</si>
  <si>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</si>
  <si>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</si>
  <si>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</si>
  <si>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</si>
  <si>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</si>
  <si>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</si>
  <si>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</si>
  <si>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</si>
  <si>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</si>
  <si>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</si>
  <si>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</si>
  <si>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</si>
  <si>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</si>
  <si>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</si>
  <si>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</si>
  <si>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</si>
  <si>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</si>
  <si>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</si>
  <si>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</si>
  <si>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</si>
  <si>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</si>
  <si>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</si>
  <si>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</si>
  <si>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</si>
  <si>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</si>
  <si>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</si>
  <si>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</si>
  <si>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</si>
  <si>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</si>
  <si>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</si>
  <si>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</si>
  <si>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</si>
  <si>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</si>
  <si>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</si>
  <si>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</si>
  <si>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</si>
  <si>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</si>
  <si>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</si>
  <si>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</si>
  <si>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</si>
  <si>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</si>
  <si>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</si>
  <si>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</si>
  <si>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</si>
  <si>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</si>
  <si>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</si>
  <si>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</si>
  <si>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</si>
  <si>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</si>
  <si>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</si>
  <si>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</si>
  <si>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</si>
  <si>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</si>
  <si>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</si>
  <si>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</si>
  <si>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</si>
  <si>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</si>
  <si>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</si>
  <si>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</si>
  <si>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</si>
  <si>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</si>
  <si>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</si>
  <si>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</si>
  <si>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</si>
  <si>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</si>
  <si>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</si>
  <si>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</si>
  <si>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</si>
  <si>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</si>
  <si>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</si>
  <si>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</si>
  <si>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</si>
  <si>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</si>
  <si>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</si>
  <si>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</si>
  <si>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</si>
  <si>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</si>
  <si>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</si>
  <si>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</si>
  <si>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</si>
  <si>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</si>
  <si>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</si>
  <si>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</si>
  <si>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</si>
  <si>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</si>
  <si>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</si>
  <si>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</si>
  <si>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</si>
  <si>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</si>
  <si>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</si>
  <si>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</si>
  <si>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</si>
  <si>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</si>
  <si>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</si>
  <si>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</si>
  <si>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</si>
  <si>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</si>
  <si>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</si>
  <si>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</si>
  <si>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</si>
  <si>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</si>
  <si>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</si>
  <si>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</si>
  <si>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</si>
  <si>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</si>
  <si>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</si>
  <si>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</si>
  <si>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</si>
  <si>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</si>
  <si>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</si>
  <si>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</si>
  <si>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</si>
  <si>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</si>
  <si>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</si>
  <si>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</si>
  <si>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</si>
  <si>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</si>
  <si>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</si>
  <si>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</si>
  <si>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</si>
  <si>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</si>
  <si>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</si>
  <si>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</si>
  <si>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</si>
  <si>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</si>
  <si>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</si>
  <si>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</si>
  <si>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</si>
  <si>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</si>
  <si>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</si>
  <si>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</si>
  <si>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</si>
  <si>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</si>
  <si>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</si>
  <si>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</si>
  <si>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</si>
  <si>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</si>
  <si>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</si>
  <si>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</si>
  <si>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</si>
  <si>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</si>
  <si>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</si>
  <si>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</si>
  <si>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</si>
  <si>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</si>
  <si>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</si>
  <si>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</si>
  <si>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</si>
  <si>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</si>
  <si>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</si>
  <si>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</si>
  <si>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</si>
  <si>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</si>
  <si>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</si>
  <si>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</si>
  <si>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</si>
  <si>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</si>
  <si>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</si>
  <si>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</si>
  <si>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</si>
  <si>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</si>
  <si>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</si>
  <si>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</si>
  <si>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</si>
  <si>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</si>
  <si>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</si>
  <si>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</si>
  <si>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</si>
  <si>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</si>
  <si>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</si>
  <si>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</si>
  <si>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</si>
  <si>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</si>
  <si>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</si>
  <si>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</si>
  <si>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</si>
  <si>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</si>
  <si>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</si>
  <si>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</si>
  <si>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</si>
  <si>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</si>
  <si>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</si>
  <si>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</si>
  <si>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</si>
  <si>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</si>
  <si>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</si>
  <si>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</si>
  <si>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</si>
  <si>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</si>
  <si>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</si>
  <si>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</si>
  <si>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</si>
  <si>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</si>
  <si>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</si>
  <si>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</si>
  <si>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</si>
  <si>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</si>
  <si>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</si>
  <si>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</si>
  <si>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</si>
  <si>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</si>
  <si>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</si>
  <si>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</si>
  <si>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</si>
  <si>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</si>
  <si>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</si>
  <si>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</si>
  <si>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</si>
  <si>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</si>
  <si>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</si>
  <si>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</si>
  <si>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</si>
  <si>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</si>
  <si>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</si>
  <si>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</si>
  <si>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</si>
  <si>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</si>
  <si>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</si>
  <si>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</si>
  <si>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</si>
  <si>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</si>
  <si>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</si>
  <si>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</si>
  <si>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</si>
  <si>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</si>
  <si>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</si>
  <si>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</si>
  <si>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</si>
  <si>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</si>
  <si>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</si>
  <si>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</si>
  <si>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</si>
  <si>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</si>
  <si>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</si>
  <si>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</si>
  <si>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</si>
  <si>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</si>
  <si>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</si>
  <si>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</si>
  <si>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</si>
  <si>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</si>
  <si>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</si>
  <si>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</si>
  <si>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</si>
  <si>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</si>
  <si>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</si>
  <si>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</si>
  <si>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</si>
  <si>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</si>
  <si>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</si>
  <si>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</si>
  <si>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</si>
  <si>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</si>
  <si>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</si>
  <si>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</si>
  <si>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</si>
  <si>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</si>
  <si>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</si>
  <si>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</si>
  <si>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</si>
  <si>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</si>
  <si>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</si>
  <si>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</si>
  <si>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</si>
  <si>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</si>
  <si>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</si>
  <si>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</si>
  <si>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</si>
  <si>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</si>
  <si>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</si>
  <si>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</si>
  <si>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</si>
  <si>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</si>
  <si>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</si>
  <si>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</si>
  <si>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</si>
  <si>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</si>
  <si>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</si>
  <si>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</si>
  <si>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</si>
  <si>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</si>
  <si>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</si>
  <si>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</si>
  <si>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</si>
  <si>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</si>
  <si>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</si>
  <si>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</si>
  <si>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</si>
  <si>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</si>
  <si>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</si>
  <si>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</si>
  <si>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</si>
  <si>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</si>
  <si>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</si>
  <si>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</si>
  <si>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</si>
  <si>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</si>
  <si>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</si>
  <si>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</si>
  <si>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</si>
  <si>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</si>
  <si>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</si>
  <si>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</si>
  <si>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</si>
  <si>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</si>
  <si>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</si>
  <si>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</si>
  <si>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</si>
  <si>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</si>
  <si>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</si>
  <si>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</si>
  <si>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</si>
  <si>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</si>
  <si>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</si>
  <si>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</si>
  <si>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</si>
  <si>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</si>
  <si>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</si>
  <si>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</si>
  <si>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</si>
  <si>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</si>
  <si>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</si>
  <si>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</si>
  <si>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</si>
  <si>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</si>
  <si>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</si>
  <si>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</si>
  <si>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</si>
  <si>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</si>
  <si>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</si>
  <si>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</si>
  <si>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</si>
  <si>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</si>
  <si>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</si>
  <si>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</si>
  <si>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</si>
  <si>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</si>
  <si>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</si>
  <si>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</si>
  <si>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</si>
  <si>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</si>
  <si>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</si>
  <si>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</si>
  <si>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</si>
  <si>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</si>
  <si>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</si>
  <si>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</si>
  <si>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</si>
  <si>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</si>
  <si>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</si>
  <si>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</si>
  <si>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</si>
  <si>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</si>
  <si>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</si>
  <si>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</si>
  <si>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</si>
  <si>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</si>
  <si>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</si>
  <si>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</si>
  <si>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</si>
  <si>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</si>
  <si>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</si>
  <si>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</si>
  <si>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</si>
  <si>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</si>
  <si>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</si>
  <si>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</si>
  <si>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</si>
  <si>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</si>
  <si>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</si>
  <si>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</si>
  <si>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</si>
  <si>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</si>
  <si>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</si>
  <si>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</si>
  <si>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</si>
  <si>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</si>
  <si>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</si>
  <si>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</si>
  <si>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</si>
  <si>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</si>
  <si>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</si>
  <si>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</si>
  <si>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</si>
  <si>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</si>
  <si>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</si>
  <si>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</si>
  <si>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</si>
  <si>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</si>
  <si>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</si>
  <si>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</si>
  <si>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</si>
  <si>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</si>
  <si>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</si>
  <si>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</si>
  <si>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</si>
  <si>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</si>
  <si>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</si>
  <si>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</si>
  <si>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</si>
  <si>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</si>
  <si>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</si>
  <si>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</si>
  <si>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</si>
  <si>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</si>
  <si>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</si>
  <si>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</si>
  <si>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</si>
  <si>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</si>
  <si>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</si>
  <si>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</si>
  <si>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</si>
  <si>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</si>
  <si>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</si>
  <si>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</si>
  <si>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</si>
  <si>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</si>
  <si>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</si>
  <si>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</si>
  <si>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</si>
  <si>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</si>
  <si>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</si>
  <si>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</si>
  <si>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</si>
  <si>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</si>
  <si>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</si>
  <si>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</si>
  <si>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</si>
  <si>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</si>
  <si>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</si>
  <si>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</si>
  <si>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</si>
  <si>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</si>
  <si>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</si>
  <si>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</si>
  <si>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</si>
  <si>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</si>
  <si>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</si>
  <si>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</si>
  <si>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</si>
  <si>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</si>
  <si>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</si>
  <si>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</si>
  <si>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</si>
  <si>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</si>
  <si>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</si>
  <si>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</si>
  <si>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</si>
  <si>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</si>
  <si>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</si>
  <si>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</si>
  <si>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</si>
  <si>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</si>
  <si>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</si>
  <si>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</si>
  <si>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</si>
  <si>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</si>
  <si>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</si>
  <si>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</si>
  <si>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</si>
  <si>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</si>
  <si>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</si>
  <si>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</si>
  <si>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</si>
  <si>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</si>
  <si>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</si>
  <si>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</si>
  <si>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</si>
  <si>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</si>
  <si>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</si>
  <si>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</si>
  <si>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</si>
  <si>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</si>
  <si>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</si>
  <si>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</si>
  <si>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</si>
  <si>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</si>
  <si>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</si>
  <si>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</si>
  <si>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</si>
  <si>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</si>
  <si>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</si>
  <si>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</si>
  <si>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</si>
  <si>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</si>
  <si>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</si>
  <si>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</si>
  <si>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</si>
  <si>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</si>
  <si>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</si>
  <si>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</si>
  <si>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</si>
  <si>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</si>
  <si>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</si>
  <si>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</si>
  <si>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</si>
  <si>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</si>
  <si>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</si>
  <si>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</si>
  <si>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</si>
  <si>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</si>
  <si>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</si>
  <si>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</si>
  <si>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</si>
  <si>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</si>
  <si>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</si>
  <si>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</si>
  <si>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</si>
  <si>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</si>
  <si>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</si>
  <si>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</si>
  <si>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</si>
  <si>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</si>
  <si>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</si>
  <si>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</si>
  <si>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</si>
  <si>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</si>
  <si>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</si>
  <si>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</si>
  <si>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</si>
  <si>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</si>
  <si>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</si>
  <si>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</si>
  <si>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</si>
  <si>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</si>
  <si>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</si>
  <si>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</si>
  <si>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</si>
  <si>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</si>
  <si>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</si>
  <si>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</si>
  <si>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</si>
  <si>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</si>
  <si>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</si>
  <si>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</si>
  <si>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</si>
  <si>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</si>
  <si>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</si>
  <si>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</si>
  <si>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</si>
  <si>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</si>
  <si>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</si>
  <si>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</si>
  <si>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</si>
  <si>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</si>
  <si>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</si>
  <si>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</si>
  <si>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</si>
  <si>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</si>
  <si>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</si>
  <si>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</si>
  <si>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</si>
  <si>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</si>
  <si>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</si>
  <si>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</si>
  <si>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</si>
  <si>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</si>
  <si>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</si>
  <si>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</si>
  <si>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</si>
  <si>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</si>
  <si>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</si>
  <si>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</si>
  <si>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</si>
  <si>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</si>
  <si>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</si>
  <si>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</si>
  <si>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</si>
  <si>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</si>
  <si>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</si>
  <si>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</si>
  <si>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</si>
  <si>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</si>
  <si>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</si>
  <si>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</si>
  <si>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</si>
  <si>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</si>
  <si>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</si>
  <si>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</si>
  <si>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</si>
  <si>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</si>
  <si>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</si>
  <si>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</si>
  <si>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</si>
  <si>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</si>
  <si>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</si>
  <si>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</si>
  <si>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</si>
  <si>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</si>
  <si>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</si>
  <si>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</si>
  <si>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</si>
  <si>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</si>
  <si>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</si>
  <si>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</si>
  <si>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</si>
  <si>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</si>
  <si>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</si>
  <si>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</si>
  <si>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</si>
  <si>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</si>
  <si>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</si>
  <si>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</si>
  <si>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</si>
  <si>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</si>
  <si>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</si>
  <si>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</si>
  <si>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</si>
  <si>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</si>
  <si>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</si>
  <si>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</si>
  <si>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</si>
  <si>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</si>
  <si>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</si>
  <si>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</si>
  <si>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</si>
  <si>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</si>
  <si>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</si>
  <si>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</si>
  <si>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</si>
  <si>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</si>
  <si>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</si>
  <si>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</si>
  <si>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</si>
  <si>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</si>
  <si>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</si>
  <si>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</si>
  <si>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</si>
  <si>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</si>
  <si>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</si>
  <si>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</si>
  <si>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</si>
  <si>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</si>
  <si>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</si>
  <si>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</si>
  <si>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</si>
  <si>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</si>
  <si>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</si>
  <si>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</si>
  <si>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</si>
  <si>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</si>
  <si>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</si>
  <si>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</si>
  <si>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</si>
  <si>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</si>
  <si>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</si>
  <si>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</si>
  <si>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</si>
  <si>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</si>
  <si>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</si>
  <si>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</si>
  <si>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</si>
  <si>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</si>
  <si>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</si>
  <si>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</si>
  <si>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</si>
  <si>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</si>
  <si>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</si>
  <si>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</si>
  <si>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</si>
  <si>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</si>
  <si>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</si>
  <si>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</si>
  <si>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</si>
  <si>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</si>
  <si>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</si>
  <si>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</si>
  <si>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</si>
  <si>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</si>
  <si>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</si>
  <si>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</si>
  <si>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</si>
  <si>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</si>
  <si>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</si>
  <si>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</si>
  <si>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</si>
  <si>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</si>
  <si>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</si>
  <si>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</si>
  <si>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</si>
  <si>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</si>
  <si>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</si>
  <si>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</si>
  <si>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</si>
  <si>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</si>
  <si>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</si>
  <si>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</si>
  <si>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</si>
  <si>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</si>
  <si>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</si>
  <si>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</si>
  <si>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</si>
  <si>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</si>
  <si>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</si>
  <si>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</si>
  <si>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</si>
  <si>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</si>
  <si>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</si>
  <si>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</si>
  <si>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</si>
  <si>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</si>
  <si>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</si>
  <si>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</si>
  <si>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</si>
  <si>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</si>
  <si>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</si>
  <si>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</si>
  <si>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</si>
  <si>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</si>
  <si>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</si>
  <si>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</si>
  <si>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</si>
  <si>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</si>
  <si>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</si>
  <si>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</si>
  <si>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</si>
  <si>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</si>
  <si>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</si>
  <si>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</si>
  <si>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</si>
  <si>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</si>
  <si>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</si>
  <si>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</si>
  <si>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</si>
  <si>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</si>
  <si>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</si>
  <si>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</si>
  <si>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</si>
  <si>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</si>
  <si>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</si>
  <si>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</si>
  <si>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</si>
  <si>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</si>
  <si>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</si>
  <si>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</si>
  <si>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</si>
  <si>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</si>
  <si>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</si>
  <si>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</si>
  <si>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</si>
  <si>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</si>
  <si>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</si>
  <si>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</si>
  <si>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</si>
  <si>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</si>
  <si>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</si>
  <si>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</si>
  <si>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</si>
  <si>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</si>
  <si>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</si>
  <si>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</si>
  <si>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</si>
  <si>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</si>
  <si>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</si>
  <si>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</si>
  <si>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</si>
  <si>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</si>
  <si>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</si>
  <si>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</si>
  <si>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</si>
  <si>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</si>
  <si>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</si>
  <si>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</si>
  <si>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</si>
  <si>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</si>
  <si>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</si>
  <si>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</si>
  <si>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</si>
  <si>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</si>
  <si>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</si>
  <si>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</si>
  <si>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</si>
  <si>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</si>
  <si>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</si>
  <si>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</si>
  <si>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</si>
  <si>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</si>
  <si>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</si>
  <si>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</si>
  <si>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</si>
  <si>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</si>
  <si>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</si>
  <si>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</si>
  <si>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</si>
  <si>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</si>
  <si>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</si>
  <si>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</si>
  <si>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</si>
  <si>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</si>
  <si>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</si>
  <si>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</si>
  <si>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</si>
  <si>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</si>
  <si>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</si>
  <si>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</si>
  <si>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</si>
  <si>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</si>
  <si>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</si>
  <si>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</si>
  <si>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</si>
  <si>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</si>
  <si>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</si>
  <si>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</si>
  <si>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</si>
  <si>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</si>
  <si>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</si>
  <si>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</si>
  <si>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</si>
  <si>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</si>
  <si>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</si>
  <si>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</si>
  <si>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</si>
  <si>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</si>
  <si>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</si>
  <si>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</si>
  <si>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</si>
  <si>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</si>
  <si>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</si>
  <si>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</si>
  <si>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</si>
  <si>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</si>
  <si>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</si>
  <si>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</si>
  <si>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</si>
  <si>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</si>
  <si>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</si>
  <si>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</si>
  <si>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</si>
  <si>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</si>
  <si>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</si>
  <si>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</si>
  <si>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</si>
  <si>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</si>
  <si>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</si>
  <si>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</si>
  <si>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</si>
  <si>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</si>
  <si>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</si>
  <si>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</si>
  <si>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</si>
  <si>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</si>
  <si>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</si>
  <si>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</si>
  <si>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</si>
  <si>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</si>
  <si>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</si>
  <si>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</si>
  <si>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</si>
  <si>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</si>
  <si>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</si>
  <si>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</si>
  <si>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</si>
  <si>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</si>
  <si>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</si>
  <si>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</si>
  <si>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</si>
  <si>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</si>
  <si>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</si>
  <si>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</si>
  <si>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</si>
  <si>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</si>
  <si>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</si>
  <si>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</si>
  <si>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</si>
  <si>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</si>
  <si>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</si>
  <si>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</si>
  <si>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</si>
  <si>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</si>
  <si>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</si>
  <si>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</si>
  <si>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</si>
  <si>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</si>
  <si>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</si>
  <si>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</si>
  <si>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</si>
  <si>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</si>
  <si>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</si>
  <si>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</si>
  <si>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</si>
  <si>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</si>
  <si>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</si>
  <si>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</si>
  <si>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</si>
  <si>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</si>
  <si>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</si>
  <si>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</si>
  <si>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</si>
  <si>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</si>
  <si>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</si>
  <si>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</si>
  <si>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</si>
  <si>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</si>
  <si>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</si>
  <si>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</si>
  <si>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</si>
  <si>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</si>
  <si>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</si>
  <si>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</si>
  <si>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</si>
  <si>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</si>
  <si>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</si>
  <si>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</si>
  <si>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</si>
  <si>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</si>
  <si>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</si>
  <si>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</si>
  <si>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</si>
  <si>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</si>
  <si>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</si>
  <si>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</si>
  <si>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</si>
  <si>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</si>
  <si>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</si>
  <si>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</si>
  <si>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</si>
  <si>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</si>
  <si>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</si>
  <si>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</si>
  <si>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</si>
  <si>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</si>
  <si>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</si>
  <si>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</si>
  <si>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</si>
  <si>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</si>
  <si>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</si>
  <si>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</si>
  <si>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</si>
  <si>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</si>
  <si>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</si>
  <si>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</si>
  <si>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</si>
  <si>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</si>
  <si>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</si>
  <si>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</si>
  <si>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</si>
  <si>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</si>
  <si>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</si>
  <si>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</si>
  <si>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</si>
  <si>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</si>
  <si>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</si>
  <si>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</si>
  <si>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</si>
  <si>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</si>
  <si>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</si>
  <si>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</si>
  <si>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</si>
  <si>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</si>
  <si>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</si>
  <si>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</si>
  <si>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</si>
  <si>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</si>
  <si>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</si>
  <si>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</si>
  <si>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</si>
  <si>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</si>
  <si>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</si>
  <si>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</si>
  <si>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</si>
  <si>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</si>
  <si>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</si>
  <si>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</si>
  <si>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</si>
  <si>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</si>
  <si>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</si>
  <si>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</si>
  <si>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</si>
  <si>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</si>
  <si>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</si>
  <si>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</si>
  <si>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</si>
  <si>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</si>
  <si>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</si>
  <si>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</si>
  <si>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</si>
  <si>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</si>
  <si>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</si>
  <si>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</si>
  <si>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</si>
  <si>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</si>
  <si>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</si>
  <si>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</si>
  <si>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</si>
  <si>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</si>
  <si>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</si>
  <si>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</si>
  <si>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</si>
  <si>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</si>
  <si>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</si>
  <si>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</si>
  <si>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</si>
  <si>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</si>
  <si>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</si>
  <si>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</si>
  <si>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</si>
  <si>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</si>
  <si>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</si>
  <si>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</si>
  <si>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</si>
  <si>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</si>
  <si>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</si>
  <si>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</si>
  <si>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</si>
  <si>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</si>
  <si>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</si>
  <si>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</si>
  <si>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</si>
  <si>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</si>
  <si>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</si>
  <si>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</si>
  <si>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</si>
  <si>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</si>
  <si>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</si>
  <si>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</si>
  <si>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</si>
  <si>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</si>
  <si>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</si>
  <si>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</si>
  <si>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</si>
  <si>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</si>
  <si>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</si>
  <si>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</si>
  <si>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</si>
  <si>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</si>
  <si>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</si>
  <si>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</si>
  <si>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</si>
  <si>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</si>
  <si>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</si>
  <si>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</si>
  <si>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</si>
  <si>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</si>
  <si>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</si>
  <si>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</si>
  <si>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</si>
  <si>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</si>
  <si>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</si>
  <si>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</si>
  <si>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</si>
  <si>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</si>
  <si>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</si>
  <si>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</si>
  <si>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</si>
  <si>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</si>
  <si>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</si>
  <si>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</si>
  <si>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</si>
  <si>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</si>
  <si>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</si>
  <si>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</si>
  <si>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</si>
  <si>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</si>
  <si>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</si>
  <si>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</si>
  <si>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</si>
  <si>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</si>
  <si>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</si>
  <si>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</si>
  <si>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</si>
  <si>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</si>
  <si>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</si>
  <si>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</si>
  <si>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</si>
  <si>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</si>
  <si>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</si>
  <si>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</si>
  <si>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</si>
  <si>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</si>
  <si>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</si>
  <si>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</si>
  <si>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</si>
  <si>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</si>
  <si>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</si>
  <si>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</si>
  <si>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</si>
  <si>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</si>
  <si>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</si>
  <si>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</si>
  <si>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</si>
  <si>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</si>
  <si>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</si>
  <si>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</si>
  <si>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</si>
  <si>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</si>
  <si>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</si>
  <si>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</si>
  <si>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</si>
  <si>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</si>
  <si>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</si>
  <si>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</si>
  <si>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</si>
  <si>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</si>
  <si>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</si>
  <si>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</si>
  <si>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</si>
  <si>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</si>
  <si>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</si>
  <si>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</si>
  <si>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</si>
  <si>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</si>
  <si>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</si>
  <si>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</si>
  <si>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</si>
  <si>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</si>
  <si>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</si>
  <si>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</si>
  <si>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</si>
  <si>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</si>
  <si>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</si>
  <si>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</si>
  <si>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</si>
  <si>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</si>
  <si>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</si>
  <si>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</si>
  <si>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</si>
  <si>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</si>
  <si>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</si>
  <si>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</si>
  <si>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</si>
  <si>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</si>
  <si>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</si>
  <si>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</si>
  <si>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</si>
  <si>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</si>
  <si>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</si>
  <si>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</si>
  <si>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</si>
  <si>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</si>
  <si>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</si>
  <si>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</si>
  <si>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</si>
  <si>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</si>
  <si>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</si>
  <si>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</si>
  <si>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</si>
  <si>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</si>
  <si>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</si>
  <si>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</si>
  <si>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</si>
  <si>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</si>
  <si>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</si>
  <si>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</si>
  <si>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</si>
  <si>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</si>
  <si>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</si>
  <si>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</si>
  <si>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</si>
  <si>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</si>
  <si>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</si>
  <si>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</si>
  <si>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</si>
  <si>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</si>
  <si>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</si>
  <si>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</si>
  <si>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</si>
  <si>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</si>
  <si>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</si>
  <si>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</si>
  <si>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</si>
  <si>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</si>
  <si>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</si>
  <si>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</si>
  <si>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</si>
  <si>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</si>
  <si>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</si>
  <si>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</si>
  <si>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</si>
  <si>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</si>
  <si>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</si>
  <si>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</si>
  <si>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</si>
  <si>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</si>
  <si>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</si>
  <si>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</si>
  <si>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</si>
  <si>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</si>
  <si>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</si>
  <si>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</si>
  <si>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</si>
  <si>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</si>
  <si>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</si>
  <si>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</si>
  <si>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</si>
  <si>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</si>
  <si>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</si>
  <si>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</si>
  <si>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</si>
  <si>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</si>
  <si>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</si>
  <si>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</si>
  <si>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</si>
  <si>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</si>
  <si>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</si>
  <si>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</si>
  <si>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</si>
  <si>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</si>
  <si>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</si>
  <si>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</si>
  <si>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</si>
  <si>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</si>
  <si>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</si>
  <si>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</si>
  <si>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</si>
  <si>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</si>
  <si>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</si>
  <si>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</si>
  <si>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</si>
  <si>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</si>
  <si>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</si>
  <si>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</si>
  <si>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</si>
  <si>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</si>
  <si>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</si>
  <si>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</si>
  <si>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</si>
  <si>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</si>
  <si>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</si>
  <si>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</si>
  <si>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</si>
  <si>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</si>
  <si>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</si>
  <si>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</si>
  <si>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</si>
  <si>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</si>
  <si>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</si>
  <si>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</si>
  <si>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</si>
  <si>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</si>
  <si>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</si>
  <si>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</si>
  <si>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</si>
  <si>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</si>
  <si>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</si>
  <si>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</si>
  <si>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</si>
  <si>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</si>
  <si>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</si>
  <si>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</si>
  <si>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</si>
  <si>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</si>
  <si>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</si>
  <si>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</si>
  <si>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</si>
  <si>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</si>
  <si>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</si>
  <si>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</si>
  <si>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</si>
  <si>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</si>
  <si>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</si>
  <si>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</si>
  <si>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</si>
  <si>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</si>
  <si>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</si>
  <si>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</si>
  <si>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</si>
  <si>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</si>
  <si>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</si>
  <si>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</si>
  <si>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</si>
  <si>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</si>
  <si>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</si>
  <si>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</si>
  <si>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</si>
  <si>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</si>
  <si>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</si>
  <si>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</si>
  <si>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</si>
  <si>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</si>
  <si>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</si>
  <si>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</si>
  <si>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</si>
  <si>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</si>
  <si>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</si>
  <si>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</si>
  <si>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</si>
  <si>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</si>
  <si>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</si>
  <si>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</si>
  <si>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</si>
  <si>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</si>
  <si>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</si>
  <si>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</si>
  <si>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</si>
  <si>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</si>
  <si>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</si>
  <si>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</si>
  <si>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</si>
  <si>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</si>
  <si>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</si>
  <si>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</si>
  <si>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</si>
  <si>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</si>
  <si>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</si>
  <si>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</si>
  <si>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</si>
  <si>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</si>
  <si>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</si>
  <si>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</si>
  <si>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</si>
  <si>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</si>
  <si>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</si>
  <si>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</si>
  <si>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</si>
  <si>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</si>
  <si>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</si>
  <si>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</si>
  <si>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</si>
  <si>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</si>
  <si>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</si>
  <si>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</si>
  <si>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</si>
  <si>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</si>
  <si>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</si>
  <si>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</si>
  <si>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</si>
  <si>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</si>
  <si>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</si>
  <si>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</si>
  <si>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</si>
  <si>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</si>
  <si>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</si>
  <si>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</si>
  <si>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</si>
  <si>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</si>
  <si>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</si>
  <si>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</si>
  <si>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</si>
  <si>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</si>
  <si>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</si>
  <si>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</si>
  <si>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</si>
  <si>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</si>
  <si>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</si>
  <si>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</si>
  <si>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</si>
  <si>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</si>
  <si>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</si>
  <si>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</si>
  <si>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</si>
  <si>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</si>
  <si>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</si>
  <si>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</si>
  <si>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</si>
  <si>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</si>
  <si>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</si>
  <si>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</si>
  <si>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</si>
  <si>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</si>
  <si>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</si>
  <si>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</si>
  <si>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</si>
  <si>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</si>
  <si>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</si>
  <si>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</si>
  <si>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</si>
  <si>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</si>
  <si>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</si>
  <si>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</si>
  <si>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</si>
  <si>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</si>
  <si>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</si>
  <si>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</si>
  <si>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</si>
  <si>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</si>
  <si>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</si>
  <si>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</si>
  <si>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</si>
  <si>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</si>
  <si>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</si>
  <si>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</si>
  <si>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</si>
  <si>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</si>
  <si>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</si>
  <si>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</si>
  <si>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</si>
  <si>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</si>
  <si>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</si>
  <si>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</si>
  <si>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</si>
  <si>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</si>
  <si>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</si>
  <si>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</si>
  <si>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</si>
  <si>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</si>
  <si>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</si>
  <si>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</si>
  <si>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</si>
  <si>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</si>
  <si>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</si>
  <si>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</si>
  <si>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</si>
  <si>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</si>
  <si>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</si>
  <si>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</si>
  <si>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</si>
  <si>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</si>
  <si>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</si>
  <si>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</si>
  <si>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</si>
  <si>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</si>
  <si>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</si>
  <si>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</si>
  <si>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</si>
  <si>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</si>
  <si>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</si>
  <si>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</si>
  <si>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</si>
  <si>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</si>
  <si>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</si>
  <si>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</si>
  <si>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</si>
  <si>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</si>
  <si>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</si>
  <si>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</si>
  <si>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</si>
  <si>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</si>
  <si>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</si>
  <si>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</si>
  <si>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</si>
  <si>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</si>
  <si>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</si>
  <si>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</si>
  <si>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</si>
  <si>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</si>
  <si>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</si>
  <si>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</si>
  <si>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</si>
  <si>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</si>
  <si>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</si>
  <si>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</si>
  <si>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</si>
  <si>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</si>
  <si>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</si>
  <si>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</si>
  <si>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</si>
  <si>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</si>
  <si>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</si>
  <si>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</si>
  <si>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</si>
  <si>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</si>
  <si>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</si>
  <si>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</si>
  <si>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</si>
  <si>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</si>
  <si>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</si>
  <si>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</si>
  <si>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</si>
  <si>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</si>
  <si>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</si>
  <si>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</si>
  <si>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</si>
  <si>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</si>
  <si>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</si>
  <si>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</si>
  <si>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</si>
  <si>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</si>
  <si>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</si>
  <si>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</si>
  <si>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</si>
  <si>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</si>
  <si>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</si>
  <si>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</si>
  <si>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</si>
  <si>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</si>
  <si>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</si>
  <si>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</si>
  <si>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</si>
  <si>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</si>
  <si>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</si>
  <si>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</si>
  <si>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</si>
  <si>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</si>
  <si>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</si>
  <si>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</si>
  <si>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</si>
  <si>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</si>
  <si>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</si>
  <si>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</si>
  <si>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</si>
  <si>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</si>
  <si>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</si>
  <si>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</si>
  <si>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</si>
  <si>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</si>
  <si>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</si>
  <si>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</si>
  <si>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</si>
  <si>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</si>
  <si>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</si>
  <si>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</si>
  <si>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</si>
  <si>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</si>
  <si>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</si>
  <si>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</si>
  <si>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</si>
  <si>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</si>
  <si>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</si>
  <si>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</si>
  <si>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</si>
  <si>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</si>
  <si>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</si>
  <si>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</si>
  <si>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</si>
  <si>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</si>
  <si>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</si>
  <si>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</si>
  <si>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</si>
  <si>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</si>
  <si>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</si>
  <si>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</si>
  <si>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</si>
  <si>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</si>
  <si>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</si>
  <si>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</si>
  <si>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</si>
  <si>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</si>
  <si>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</si>
  <si>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</si>
  <si>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</si>
  <si>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</si>
  <si>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</si>
  <si>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</si>
  <si>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</si>
  <si>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</si>
  <si>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</si>
  <si>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</si>
  <si>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</si>
  <si>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</si>
  <si>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</si>
  <si>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</si>
  <si>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</si>
  <si>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</si>
  <si>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</si>
  <si>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</si>
  <si>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</si>
  <si>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</si>
  <si>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</si>
  <si>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</si>
  <si>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</si>
  <si>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</si>
  <si>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</si>
  <si>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</si>
  <si>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</si>
  <si>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</si>
  <si>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</si>
  <si>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</si>
  <si>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</si>
  <si>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</si>
  <si>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</si>
  <si>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</si>
  <si>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</si>
  <si>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</si>
  <si>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</si>
  <si>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</si>
  <si>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</si>
  <si>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</si>
  <si>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</si>
  <si>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</si>
  <si>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</si>
  <si>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</si>
  <si>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</si>
  <si>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</si>
  <si>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</si>
  <si>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</si>
  <si>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</si>
  <si>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</si>
  <si>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</si>
  <si>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</si>
  <si>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</si>
  <si>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</si>
  <si>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</si>
  <si>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</si>
  <si>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</si>
  <si>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</si>
  <si>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</si>
  <si>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</si>
  <si>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</si>
  <si>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</si>
  <si>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</si>
  <si>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</si>
  <si>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</si>
  <si>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</si>
  <si>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</si>
  <si>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</si>
  <si>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</si>
  <si>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</si>
  <si>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</si>
  <si>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</si>
  <si>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</si>
  <si>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</si>
  <si>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</si>
  <si>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</si>
  <si>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</si>
  <si>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</si>
  <si>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</si>
  <si>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</si>
  <si>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</si>
  <si>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</si>
  <si>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</si>
  <si>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</si>
  <si>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</si>
  <si>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</si>
  <si>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</si>
  <si>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</si>
  <si>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</si>
  <si>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</si>
  <si>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</si>
  <si>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</si>
  <si>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</si>
  <si>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</si>
  <si>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</si>
  <si>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</si>
  <si>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</si>
  <si>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</si>
  <si>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</si>
  <si>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</si>
  <si>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</si>
  <si>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</si>
  <si>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</si>
  <si>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</si>
  <si>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</si>
  <si>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</si>
  <si>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</si>
  <si>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</si>
  <si>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</si>
  <si>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</si>
  <si>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</si>
  <si>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</si>
  <si>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</si>
  <si>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</si>
  <si>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</si>
  <si>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</si>
  <si>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</si>
  <si>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</si>
  <si>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</si>
  <si>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</si>
  <si>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</si>
  <si>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</si>
  <si>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</si>
  <si>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</si>
  <si>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</si>
  <si>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</si>
  <si>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</si>
  <si>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</si>
  <si>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</si>
  <si>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</si>
  <si>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</si>
  <si>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</si>
  <si>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</si>
  <si>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</si>
  <si>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</si>
  <si>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</si>
  <si>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</si>
  <si>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</si>
  <si>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</si>
  <si>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</si>
  <si>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</si>
  <si>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</si>
  <si>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</si>
  <si>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</si>
  <si>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</si>
  <si>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</si>
  <si>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</si>
  <si>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</si>
  <si>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</si>
  <si>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</si>
  <si>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</si>
  <si>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</si>
  <si>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</si>
  <si>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</si>
  <si>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</si>
  <si>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</si>
  <si>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</si>
  <si>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</si>
  <si>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</si>
  <si>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</si>
  <si>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</si>
  <si>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</si>
  <si>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</si>
  <si>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</si>
  <si>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</si>
  <si>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</si>
  <si>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</si>
  <si>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</si>
  <si>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</si>
  <si>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</si>
  <si>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</si>
  <si>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</si>
  <si>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</si>
  <si>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</si>
  <si>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</si>
  <si>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</si>
  <si>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</si>
  <si>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</si>
  <si>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</si>
  <si>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</si>
  <si>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</si>
  <si>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</si>
  <si>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</si>
  <si>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</si>
  <si>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</si>
  <si>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</si>
  <si>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</si>
  <si>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</si>
  <si>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</si>
  <si>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</si>
  <si>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</si>
  <si>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</si>
  <si>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</si>
  <si>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</si>
  <si>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</si>
  <si>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</si>
  <si>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</si>
  <si>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</si>
  <si>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</si>
  <si>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</si>
  <si>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</si>
  <si>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</si>
  <si>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</si>
  <si>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</si>
  <si>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</si>
  <si>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</si>
  <si>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</si>
  <si>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</si>
  <si>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</si>
  <si>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</si>
  <si>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</si>
  <si>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</si>
  <si>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</si>
  <si>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</si>
  <si>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</si>
  <si>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</si>
  <si>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</si>
  <si>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</si>
  <si>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</si>
  <si>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</si>
  <si>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</si>
  <si>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</si>
  <si>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</si>
  <si>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</si>
  <si>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</si>
  <si>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</si>
  <si>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</si>
  <si>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</si>
  <si>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</si>
  <si>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</si>
  <si>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</si>
  <si>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</si>
  <si>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</si>
  <si>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</si>
  <si>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</si>
  <si>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</si>
  <si>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</si>
  <si>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</si>
  <si>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</si>
  <si>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</si>
  <si>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</si>
  <si>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</si>
  <si>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</si>
  <si>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</si>
  <si>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</si>
  <si>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</si>
  <si>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</si>
  <si>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</si>
  <si>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</si>
  <si>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</si>
  <si>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</si>
  <si>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</si>
  <si>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</si>
  <si>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</si>
  <si>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</si>
  <si>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</si>
  <si>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</si>
  <si>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</si>
  <si>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</si>
  <si>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</si>
  <si>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</si>
  <si>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</si>
  <si>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</si>
  <si>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</si>
  <si>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</si>
  <si>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</si>
  <si>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</si>
  <si>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</si>
  <si>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</si>
  <si>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</si>
  <si>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</si>
  <si>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</si>
  <si>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</si>
  <si>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</si>
  <si>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</si>
  <si>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</si>
  <si>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</si>
  <si>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</si>
  <si>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</si>
  <si>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</si>
  <si>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</si>
  <si>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</si>
  <si>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</si>
  <si>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</si>
  <si>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</si>
  <si>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</si>
  <si>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</si>
  <si>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</si>
  <si>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</si>
  <si>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</si>
  <si>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</si>
  <si>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</si>
  <si>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</si>
  <si>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</si>
  <si>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</si>
  <si>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</si>
  <si>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</si>
  <si>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</si>
  <si>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</si>
  <si>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</si>
  <si>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</si>
  <si>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</si>
  <si>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</si>
  <si>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</si>
  <si>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</si>
  <si>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</si>
  <si>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</si>
  <si>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</si>
  <si>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</si>
  <si>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</si>
  <si>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</si>
  <si>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</si>
  <si>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</si>
  <si>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</si>
  <si>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</si>
  <si>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</si>
  <si>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</si>
  <si>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</si>
  <si>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</si>
  <si>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</si>
  <si>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</si>
  <si>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</si>
  <si>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</si>
  <si>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</si>
  <si>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</si>
  <si>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</si>
  <si>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</si>
  <si>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</si>
  <si>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</si>
  <si>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</si>
  <si>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</si>
  <si>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</si>
  <si>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</si>
  <si>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</si>
  <si>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</si>
  <si>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</si>
  <si>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</si>
  <si>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</si>
  <si>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</si>
  <si>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</si>
  <si>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</si>
  <si>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</si>
  <si>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</si>
  <si>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</si>
  <si>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</si>
  <si>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</si>
  <si>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</si>
  <si>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</si>
  <si>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</si>
  <si>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</si>
  <si>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</si>
  <si>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</si>
  <si>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</si>
  <si>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</si>
  <si>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</si>
  <si>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</si>
  <si>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</si>
  <si>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</si>
  <si>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</si>
  <si>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</si>
  <si>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</si>
  <si>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</si>
  <si>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</si>
  <si>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</si>
  <si>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</si>
  <si>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</si>
  <si>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</si>
  <si>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</si>
  <si>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</si>
  <si>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</si>
  <si>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</si>
  <si>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</si>
  <si>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</si>
  <si>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</si>
  <si>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</si>
  <si>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</si>
  <si>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</si>
  <si>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</si>
  <si>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</si>
  <si>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</si>
  <si>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</si>
  <si>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</si>
  <si>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</si>
  <si>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</si>
  <si>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</si>
  <si>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</si>
  <si>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</si>
  <si>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</si>
  <si>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</si>
  <si>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</si>
  <si>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</si>
  <si>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</si>
  <si>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</si>
  <si>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</si>
  <si>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</si>
  <si>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</si>
  <si>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</si>
  <si>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</si>
  <si>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</si>
  <si>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</si>
  <si>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</si>
  <si>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</si>
  <si>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</si>
  <si>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</si>
  <si>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</si>
  <si>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</si>
  <si>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</si>
  <si>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</si>
  <si>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</si>
  <si>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</si>
  <si>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</si>
  <si>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</si>
  <si>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</si>
  <si>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</si>
  <si>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</si>
  <si>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</si>
  <si>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</si>
  <si>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</si>
  <si>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</si>
  <si>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</si>
  <si>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</si>
  <si>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</si>
  <si>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</si>
  <si>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</si>
  <si>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</si>
  <si>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</si>
  <si>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</si>
  <si>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</si>
  <si>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</si>
  <si>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</si>
  <si>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</si>
  <si>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</si>
  <si>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</si>
  <si>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</si>
  <si>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</si>
  <si>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</si>
  <si>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</si>
  <si>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</si>
  <si>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</si>
  <si>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</si>
  <si>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</si>
  <si>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</si>
  <si>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</si>
  <si>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</si>
  <si>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</si>
  <si>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</si>
  <si>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</si>
  <si>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</si>
  <si>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</si>
  <si>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</si>
  <si>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</si>
  <si>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</si>
  <si>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</si>
  <si>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</si>
  <si>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</si>
  <si>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</si>
  <si>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</si>
  <si>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</si>
  <si>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</si>
  <si>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</si>
  <si>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</si>
  <si>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</si>
  <si>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</si>
  <si>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</si>
  <si>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</si>
  <si>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</si>
  <si>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</si>
  <si>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</si>
  <si>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</si>
  <si>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</si>
  <si>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</si>
  <si>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</si>
  <si>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</si>
  <si>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</si>
  <si>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</si>
  <si>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</si>
  <si>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</si>
  <si>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</si>
  <si>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</si>
  <si>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</si>
  <si>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</si>
  <si>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</si>
  <si>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</si>
  <si>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</si>
  <si>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</si>
  <si>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</si>
  <si>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</si>
  <si>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</si>
  <si>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</si>
  <si>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</si>
  <si>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</si>
  <si>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</si>
  <si>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</si>
  <si>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</si>
  <si>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</si>
  <si>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</si>
  <si>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</si>
  <si>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</si>
  <si>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</si>
  <si>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</si>
  <si>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</si>
  <si>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</si>
  <si>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</si>
  <si>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</si>
  <si>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</si>
  <si>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</si>
  <si>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</si>
  <si>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</si>
  <si>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</si>
  <si>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</si>
  <si>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</si>
  <si>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</si>
  <si>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</si>
  <si>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</si>
  <si>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</si>
  <si>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</si>
  <si>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</si>
  <si>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</si>
  <si>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</si>
  <si>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</si>
  <si>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</si>
  <si>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</si>
  <si>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</si>
  <si>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</si>
  <si>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</si>
  <si>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</si>
  <si>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</si>
  <si>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</si>
  <si>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</si>
  <si>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</si>
  <si>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</si>
  <si>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</si>
  <si>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</si>
  <si>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</si>
  <si>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</si>
  <si>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</si>
  <si>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</si>
  <si>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</si>
  <si>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</si>
  <si>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</si>
  <si>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</si>
  <si>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</si>
  <si>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</si>
  <si>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</si>
  <si>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</si>
  <si>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</si>
  <si>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</si>
  <si>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</si>
  <si>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</si>
  <si>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</si>
  <si>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</si>
  <si>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</si>
  <si>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</si>
  <si>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</si>
  <si>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</si>
  <si>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</si>
  <si>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</si>
  <si>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</si>
  <si>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</si>
  <si>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</si>
  <si>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</si>
  <si>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</si>
  <si>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</si>
  <si>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</si>
  <si>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</si>
  <si>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</si>
  <si>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</si>
  <si>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</si>
  <si>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</si>
  <si>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</si>
  <si>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</si>
  <si>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</si>
  <si>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</si>
  <si>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</si>
  <si>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</si>
  <si>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</si>
  <si>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</si>
  <si>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</si>
  <si>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</si>
  <si>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</si>
  <si>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</si>
  <si>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</si>
  <si>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</si>
  <si>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</si>
  <si>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</si>
  <si>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</si>
  <si>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</si>
  <si>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</si>
  <si>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</si>
  <si>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</si>
  <si>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</si>
  <si>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</si>
  <si>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</si>
  <si>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</si>
  <si>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</si>
  <si>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</si>
  <si>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</si>
  <si>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</si>
  <si>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</si>
  <si>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</si>
  <si>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</si>
  <si>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</si>
  <si>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</si>
  <si>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</si>
  <si>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</si>
  <si>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</si>
  <si>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</si>
  <si>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</si>
  <si>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</si>
  <si>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</si>
  <si>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</si>
  <si>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</si>
  <si>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</si>
  <si>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</si>
  <si>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</si>
  <si>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</si>
  <si>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</si>
  <si>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</si>
  <si>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</si>
  <si>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</si>
  <si>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</si>
  <si>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</si>
  <si>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</si>
  <si>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</si>
  <si>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</si>
  <si>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</si>
  <si>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</si>
  <si>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</si>
  <si>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</si>
  <si>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</si>
  <si>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</si>
  <si>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</si>
  <si>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</si>
  <si>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</si>
  <si>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</si>
  <si>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</si>
  <si>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</si>
  <si>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</si>
  <si>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</si>
  <si>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</si>
  <si>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</si>
  <si>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</si>
  <si>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</si>
  <si>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</si>
  <si>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</si>
  <si>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</si>
  <si>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</si>
  <si>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</si>
  <si>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</si>
  <si>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</si>
  <si>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</si>
  <si>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</si>
  <si>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</si>
  <si>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</si>
  <si>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</si>
  <si>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</si>
  <si>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</si>
  <si>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</si>
  <si>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</si>
  <si>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</si>
  <si>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</si>
  <si>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</si>
  <si>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</si>
  <si>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</si>
  <si>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</si>
  <si>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</si>
  <si>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</si>
  <si>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</si>
  <si>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</si>
  <si>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</si>
  <si>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</si>
  <si>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</si>
  <si>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</si>
  <si>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</si>
  <si>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</si>
  <si>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</si>
  <si>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</si>
  <si>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</si>
  <si>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</si>
  <si>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</si>
  <si>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</si>
  <si>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</si>
  <si>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</si>
  <si>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</si>
  <si>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</si>
  <si>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</si>
  <si>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</si>
  <si>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</si>
  <si>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</si>
  <si>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</si>
  <si>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</si>
  <si>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</si>
  <si>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</si>
  <si>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</si>
  <si>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</si>
  <si>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</si>
  <si>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</si>
  <si>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</si>
  <si>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</si>
  <si>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</si>
  <si>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</si>
  <si>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</si>
  <si>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</si>
  <si>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</si>
  <si>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</si>
  <si>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</si>
  <si>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</si>
  <si>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</si>
  <si>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</si>
  <si>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</si>
  <si>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</si>
  <si>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</si>
  <si>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</si>
  <si>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</si>
  <si>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</si>
  <si>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</si>
  <si>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</si>
  <si>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</si>
  <si>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</si>
  <si>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</si>
  <si>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</si>
  <si>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</si>
  <si>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</si>
  <si>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</si>
  <si>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</si>
  <si>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</si>
  <si>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</si>
  <si>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</si>
  <si>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</si>
  <si>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</si>
  <si>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</si>
  <si>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</si>
  <si>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</si>
  <si>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</si>
  <si>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</si>
  <si>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</si>
  <si>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</si>
  <si>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</si>
  <si>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</si>
  <si>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</si>
  <si>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</si>
  <si>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</si>
  <si>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</si>
  <si>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</si>
  <si>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</si>
  <si>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</si>
  <si>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</si>
  <si>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</si>
  <si>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</si>
  <si>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</si>
  <si>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</si>
  <si>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</si>
  <si>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</si>
  <si>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</si>
  <si>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</si>
  <si>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</si>
  <si>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</si>
  <si>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</si>
  <si>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</si>
  <si>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</si>
  <si>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</si>
  <si>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</si>
  <si>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</si>
  <si>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</si>
  <si>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</si>
  <si>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</si>
  <si>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</si>
  <si>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</si>
  <si>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</si>
  <si>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</si>
  <si>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</si>
  <si>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</si>
  <si>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</si>
  <si>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</si>
  <si>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</si>
  <si>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</si>
  <si>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</si>
  <si>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</si>
  <si>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</si>
  <si>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</si>
  <si>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</si>
  <si>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</si>
  <si>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</si>
  <si>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</si>
  <si>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</si>
  <si>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</si>
  <si>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</si>
  <si>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</si>
  <si>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</si>
  <si>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</si>
  <si>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</si>
  <si>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</si>
  <si>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</si>
  <si>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</si>
  <si>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</si>
  <si>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</si>
  <si>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</si>
  <si>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</si>
  <si>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</si>
  <si>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</si>
  <si>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</si>
  <si>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</si>
  <si>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</si>
  <si>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</si>
  <si>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</si>
  <si>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</si>
  <si>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</si>
  <si>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</si>
  <si>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</si>
  <si>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</si>
  <si>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</si>
  <si>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</si>
  <si>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</si>
  <si>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</si>
  <si>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</si>
  <si>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</si>
  <si>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</si>
  <si>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</si>
  <si>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</si>
  <si>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</si>
  <si>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</si>
  <si>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</si>
  <si>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</si>
  <si>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</si>
  <si>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</si>
  <si>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</si>
  <si>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</si>
  <si>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</si>
  <si>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</si>
  <si>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</si>
  <si>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</si>
  <si>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</si>
  <si>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</si>
  <si>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</si>
  <si>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</si>
  <si>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</si>
  <si>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</si>
  <si>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</si>
  <si>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</si>
  <si>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</si>
  <si>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</si>
  <si>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</si>
  <si>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</si>
  <si>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</si>
  <si>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</si>
  <si>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</si>
  <si>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</si>
  <si>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</si>
  <si>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</si>
  <si>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</si>
  <si>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</si>
  <si>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</si>
  <si>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</si>
  <si>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</si>
  <si>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</si>
  <si>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</si>
  <si>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</si>
  <si>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</si>
  <si>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</si>
  <si>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</si>
  <si>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</si>
  <si>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</si>
  <si>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</si>
  <si>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</si>
  <si>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</si>
  <si>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</si>
  <si>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</si>
  <si>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</si>
  <si>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</si>
  <si>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</si>
  <si>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</si>
  <si>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</si>
  <si>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</si>
  <si>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</si>
  <si>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</si>
  <si>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</si>
  <si>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</si>
  <si>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</si>
  <si>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</si>
  <si>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</si>
  <si>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</si>
  <si>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</si>
  <si>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</si>
  <si>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</si>
  <si>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</si>
  <si>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</si>
  <si>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</si>
  <si>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</si>
  <si>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</si>
  <si>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</si>
  <si>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</si>
  <si>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</si>
  <si>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</si>
  <si>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</si>
  <si>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</si>
  <si>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</si>
  <si>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</si>
  <si>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</si>
  <si>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</si>
  <si>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</si>
  <si>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</si>
  <si>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</si>
  <si>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</si>
  <si>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</si>
  <si>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</si>
  <si>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</si>
  <si>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</si>
  <si>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</si>
  <si>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</si>
  <si>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</si>
  <si>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</si>
  <si>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</si>
  <si>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</si>
  <si>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</si>
  <si>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</si>
  <si>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</si>
  <si>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</si>
  <si>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</si>
  <si>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</si>
  <si>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</si>
  <si>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</si>
  <si>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</si>
  <si>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</si>
  <si>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</si>
  <si>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</si>
  <si>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</si>
  <si>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</si>
  <si>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</si>
  <si>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</si>
  <si>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</si>
  <si>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</si>
  <si>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</si>
  <si>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</si>
  <si>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</si>
  <si>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</si>
  <si>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</si>
  <si>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</si>
  <si>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</si>
  <si>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</si>
  <si>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</si>
  <si>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</si>
  <si>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</si>
  <si>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</si>
  <si>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</si>
  <si>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</si>
  <si>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</si>
  <si>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</si>
  <si>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</si>
  <si>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</si>
  <si>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</si>
  <si>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</si>
  <si>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</si>
  <si>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</si>
  <si>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</si>
  <si>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</si>
  <si>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</si>
  <si>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</si>
  <si>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</si>
  <si>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</si>
  <si>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</si>
  <si>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</si>
  <si>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</si>
  <si>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</si>
  <si>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</si>
  <si>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</si>
  <si>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</si>
  <si>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</si>
  <si>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</si>
  <si>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</si>
  <si>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</si>
  <si>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</si>
  <si>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</si>
  <si>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</si>
  <si>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</si>
  <si>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</si>
  <si>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</si>
  <si>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</si>
  <si>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</si>
  <si>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</si>
  <si>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</si>
  <si>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</si>
  <si>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</si>
  <si>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</si>
  <si>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</si>
  <si>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</si>
  <si>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</si>
  <si>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</si>
  <si>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</si>
  <si>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</si>
  <si>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</si>
  <si>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</si>
  <si>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</si>
  <si>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</si>
  <si>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</si>
  <si>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</si>
  <si>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</si>
  <si>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</si>
  <si>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</si>
  <si>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</si>
  <si>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</si>
  <si>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</si>
  <si>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</si>
  <si>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</si>
  <si>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</si>
  <si>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</si>
  <si>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</si>
  <si>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</si>
  <si>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</si>
  <si>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</si>
  <si>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</si>
  <si>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</si>
  <si>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</si>
  <si>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</si>
  <si>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</si>
  <si>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</si>
  <si>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</si>
  <si>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</si>
  <si>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</si>
  <si>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</si>
  <si>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</si>
  <si>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</si>
  <si>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</si>
  <si>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</si>
  <si>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</si>
  <si>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</si>
  <si>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</si>
  <si>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</si>
  <si>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</si>
  <si>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</si>
  <si>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</si>
  <si>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</si>
  <si>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</si>
  <si>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</si>
  <si>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</si>
  <si>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</si>
  <si>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</si>
  <si>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</si>
  <si>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</si>
  <si>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</si>
  <si>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</si>
  <si>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</si>
  <si>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</si>
  <si>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</si>
  <si>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</si>
  <si>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</si>
  <si>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</si>
  <si>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</si>
  <si>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</si>
  <si>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</si>
  <si>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</si>
  <si>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</si>
  <si>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</si>
  <si>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</si>
  <si>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</si>
  <si>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</si>
  <si>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</si>
  <si>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</si>
  <si>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</si>
  <si>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</si>
  <si>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</si>
  <si>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</si>
  <si>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</si>
  <si>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</si>
  <si>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</si>
  <si>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</si>
  <si>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</si>
  <si>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</si>
  <si>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</si>
  <si>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</si>
  <si>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</si>
  <si>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</si>
  <si>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</si>
  <si>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</si>
  <si>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</si>
  <si>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</si>
  <si>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</si>
  <si>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</si>
  <si>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</si>
  <si>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</si>
  <si>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</si>
  <si>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</si>
  <si>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</si>
  <si>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</si>
  <si>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</si>
  <si>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</si>
  <si>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</si>
  <si>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</si>
  <si>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</si>
  <si>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</si>
  <si>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</si>
  <si>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</si>
  <si>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</si>
  <si>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</si>
  <si>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</si>
  <si>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</si>
  <si>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</si>
  <si>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</si>
  <si>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</si>
  <si>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</si>
  <si>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</si>
  <si>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</si>
  <si>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</si>
  <si>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</si>
  <si>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</si>
  <si>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</si>
  <si>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</si>
  <si>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</si>
  <si>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</si>
  <si>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</si>
  <si>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</si>
  <si>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</si>
  <si>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</si>
  <si>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</si>
  <si>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</si>
  <si>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</si>
  <si>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</si>
  <si>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</si>
  <si>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</si>
  <si>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</si>
  <si>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</si>
  <si>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</si>
  <si>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</si>
  <si>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</si>
  <si>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</si>
  <si>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</si>
  <si>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</si>
  <si>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</si>
  <si>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</si>
  <si>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</si>
  <si>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</si>
  <si>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</si>
  <si>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</si>
  <si>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</si>
  <si>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</si>
  <si>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</si>
  <si>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</si>
  <si>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</si>
  <si>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</si>
  <si>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</si>
  <si>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</si>
  <si>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</si>
  <si>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</si>
  <si>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</si>
  <si>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</si>
  <si>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</si>
  <si>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</si>
  <si>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</si>
  <si>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</si>
  <si>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</si>
  <si>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</si>
  <si>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</si>
  <si>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</si>
  <si>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</si>
  <si>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</si>
  <si>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</si>
  <si>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</si>
  <si>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</si>
  <si>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</si>
  <si>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</si>
  <si>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</si>
  <si>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</si>
  <si>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</si>
  <si>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</si>
  <si>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</si>
  <si>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</si>
  <si>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</si>
  <si>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</si>
  <si>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</si>
  <si>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</si>
  <si>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</si>
  <si>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</si>
  <si>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</si>
  <si>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</si>
  <si>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</si>
  <si>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</si>
  <si>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</si>
  <si>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</si>
  <si>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</si>
  <si>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</si>
  <si>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</si>
  <si>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</si>
  <si>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</si>
  <si>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</si>
  <si>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</si>
  <si>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</si>
  <si>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</si>
  <si>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</si>
  <si>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</si>
  <si>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</si>
  <si>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</si>
  <si>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</si>
  <si>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</si>
  <si>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</si>
  <si>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</si>
  <si>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</si>
  <si>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</si>
  <si>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</si>
  <si>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</si>
  <si>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</si>
  <si>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</si>
  <si>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</si>
  <si>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</si>
  <si>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</si>
  <si>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</si>
  <si>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</si>
  <si>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</si>
  <si>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</si>
  <si>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</si>
  <si>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</si>
  <si>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</si>
  <si>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</si>
  <si>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</si>
  <si>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</si>
  <si>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</si>
  <si>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</si>
  <si>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</si>
  <si>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</si>
  <si>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</si>
  <si>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</si>
  <si>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</si>
  <si>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</si>
  <si>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</si>
  <si>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</si>
  <si>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</si>
  <si>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</si>
  <si>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</si>
  <si>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</si>
  <si>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</si>
  <si>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</si>
  <si>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</si>
  <si>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</si>
  <si>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</si>
  <si>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</si>
  <si>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</si>
  <si>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</si>
  <si>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</si>
  <si>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</si>
  <si>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</si>
  <si>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</si>
  <si>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</si>
  <si>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</si>
  <si>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</si>
  <si>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</si>
  <si>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</si>
  <si>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</si>
  <si>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</si>
  <si>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</si>
  <si>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</si>
  <si>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</si>
  <si>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</si>
  <si>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</si>
  <si>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</si>
  <si>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</si>
  <si>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</si>
  <si>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</si>
  <si>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</si>
  <si>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</si>
  <si>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</si>
  <si>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</si>
  <si>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</si>
  <si>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</si>
  <si>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</si>
  <si>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</si>
  <si>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</si>
  <si>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</si>
  <si>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</si>
  <si>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</si>
  <si>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</si>
  <si>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</si>
  <si>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</si>
  <si>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</si>
  <si>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</si>
  <si>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</si>
  <si>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</si>
  <si>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</si>
  <si>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</si>
  <si>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</si>
  <si>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</si>
  <si>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</si>
  <si>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</si>
  <si>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</si>
  <si>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</si>
  <si>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</si>
  <si>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</si>
  <si>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</si>
  <si>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</si>
  <si>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</si>
  <si>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</si>
  <si>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</si>
  <si>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</si>
  <si>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</si>
  <si>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</si>
  <si>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</si>
  <si>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</si>
  <si>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</si>
  <si>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</si>
  <si>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</si>
  <si>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</si>
  <si>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</si>
  <si>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</si>
  <si>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</si>
  <si>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</si>
  <si>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</si>
  <si>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</si>
  <si>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</si>
  <si>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</si>
  <si>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</si>
  <si>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</si>
  <si>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</si>
  <si>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</si>
  <si>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</si>
  <si>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</si>
  <si>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</si>
  <si>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</si>
  <si>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</si>
  <si>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</si>
  <si>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</si>
  <si>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</si>
  <si>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</si>
  <si>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</si>
  <si>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</si>
  <si>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</si>
  <si>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</si>
  <si>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</si>
  <si>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</si>
  <si>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</si>
  <si>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</si>
  <si>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</si>
  <si>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</si>
  <si>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</si>
  <si>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</si>
  <si>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</si>
  <si>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</si>
  <si>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</si>
  <si>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</si>
  <si>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</si>
  <si>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</si>
  <si>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</si>
  <si>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</si>
  <si>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</si>
  <si>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</si>
  <si>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</si>
  <si>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</si>
  <si>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</si>
  <si>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</si>
  <si>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</si>
  <si>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</si>
  <si>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</si>
  <si>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</si>
  <si>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</si>
  <si>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</si>
  <si>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</si>
  <si>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</si>
  <si>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</si>
  <si>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</si>
  <si>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</si>
  <si>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</si>
  <si>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</si>
  <si>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</si>
  <si>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</si>
  <si>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</si>
  <si>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</si>
  <si>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</si>
  <si>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</si>
  <si>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</si>
  <si>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</si>
  <si>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</si>
  <si>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</si>
  <si>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</si>
  <si>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</si>
  <si>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</si>
  <si>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</si>
  <si>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</si>
  <si>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</si>
  <si>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</si>
  <si>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</si>
  <si>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</si>
  <si>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</si>
  <si>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</si>
  <si>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</si>
  <si>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</si>
  <si>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</si>
  <si>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</si>
  <si>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</si>
  <si>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</si>
  <si>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</si>
  <si>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</si>
  <si>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</si>
  <si>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</si>
  <si>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</si>
  <si>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</si>
  <si>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</si>
  <si>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</si>
  <si>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</si>
  <si>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</si>
  <si>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</si>
  <si>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</si>
  <si>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</si>
  <si>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</si>
  <si>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</si>
  <si>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</si>
  <si>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</si>
  <si>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</si>
  <si>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</si>
  <si>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</si>
  <si>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</si>
  <si>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</si>
  <si>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</si>
  <si>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</si>
  <si>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</si>
  <si>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</si>
  <si>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</si>
  <si>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</si>
  <si>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</si>
  <si>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</si>
  <si>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</si>
  <si>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</si>
  <si>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</si>
  <si>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</si>
  <si>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</si>
  <si>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</si>
  <si>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</si>
  <si>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</si>
  <si>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</si>
  <si>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</si>
  <si>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</si>
  <si>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</si>
  <si>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</si>
  <si>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</si>
  <si>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</si>
  <si>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</si>
  <si>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</si>
  <si>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</si>
  <si>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</si>
  <si>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</si>
  <si>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</si>
  <si>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</si>
  <si>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</si>
  <si>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</si>
  <si>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</si>
  <si>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</si>
  <si>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</si>
  <si>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</si>
  <si>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</si>
  <si>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</si>
  <si>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</si>
  <si>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</si>
  <si>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</si>
  <si>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</si>
  <si>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</si>
  <si>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</si>
  <si>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</si>
  <si>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</si>
  <si>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</si>
  <si>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</si>
  <si>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</si>
  <si>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</si>
  <si>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</si>
  <si>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</si>
  <si>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</si>
  <si>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</si>
  <si>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</si>
  <si>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</si>
  <si>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</si>
  <si>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</si>
  <si>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</si>
  <si>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</si>
  <si>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</si>
  <si>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</si>
  <si>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</si>
  <si>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</si>
  <si>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</si>
  <si>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</si>
  <si>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</si>
  <si>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</si>
  <si>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</si>
  <si>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</si>
  <si>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</si>
  <si>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</si>
  <si>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</si>
  <si>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</si>
  <si>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</si>
  <si>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</si>
  <si>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</si>
  <si>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</si>
  <si>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</si>
  <si>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</si>
  <si>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</si>
  <si>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</si>
  <si>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</si>
  <si>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</si>
  <si>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</si>
  <si>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</si>
  <si>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</si>
  <si>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</si>
  <si>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</si>
  <si>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</si>
  <si>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</si>
  <si>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</si>
  <si>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</si>
  <si>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</si>
  <si>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</si>
  <si>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</si>
  <si>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</si>
  <si>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</si>
  <si>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</si>
  <si>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</si>
  <si>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</si>
  <si>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</si>
  <si>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</si>
  <si>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</si>
  <si>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</si>
  <si>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</si>
  <si>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</si>
  <si>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</si>
  <si>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</si>
  <si>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</si>
  <si>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</si>
  <si>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</si>
  <si>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</si>
  <si>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</si>
  <si>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</si>
  <si>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</si>
  <si>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</si>
  <si>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</si>
  <si>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</si>
  <si>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</si>
  <si>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</si>
  <si>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</si>
  <si>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</si>
  <si>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</si>
  <si>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</si>
  <si>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</si>
  <si>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</si>
  <si>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</si>
  <si>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</si>
  <si>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</si>
  <si>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</si>
  <si>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</si>
  <si>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</si>
  <si>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</si>
  <si>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</si>
  <si>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</si>
  <si>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</si>
  <si>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</si>
  <si>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</si>
  <si>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</si>
  <si>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</si>
  <si>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</si>
  <si>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</si>
  <si>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</si>
  <si>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</si>
  <si>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</si>
  <si>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</si>
  <si>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</si>
  <si>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</si>
  <si>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</si>
  <si>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</si>
  <si>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</si>
  <si>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</si>
  <si>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</si>
  <si>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</si>
  <si>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</si>
  <si>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</si>
  <si>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</si>
  <si>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</si>
  <si>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</si>
  <si>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</si>
  <si>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</si>
  <si>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</si>
  <si>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</si>
  <si>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</si>
  <si>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</si>
  <si>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</si>
  <si>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</si>
  <si>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</si>
  <si>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</si>
  <si>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</si>
  <si>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</si>
  <si>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</si>
  <si>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</si>
  <si>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</si>
  <si>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</si>
  <si>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</si>
  <si>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</si>
  <si>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</si>
  <si>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</si>
  <si>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</si>
  <si>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</si>
  <si>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</si>
  <si>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</si>
  <si>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</si>
  <si>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</si>
  <si>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</si>
  <si>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</si>
  <si>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</si>
  <si>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</si>
  <si>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</si>
  <si>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</si>
  <si>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</si>
  <si>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</si>
  <si>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</si>
  <si>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</si>
  <si>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</si>
  <si>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</si>
  <si>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</si>
  <si>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</si>
  <si>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</si>
  <si>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</si>
  <si>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</si>
  <si>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</si>
  <si>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</si>
  <si>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</si>
  <si>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</si>
  <si>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</si>
  <si>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</si>
  <si>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</si>
  <si>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</si>
  <si>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</si>
  <si>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</si>
  <si>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</si>
  <si>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</si>
  <si>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</si>
  <si>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</si>
  <si>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</si>
  <si>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</si>
  <si>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</si>
  <si>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</si>
  <si>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</si>
  <si>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</si>
  <si>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</si>
  <si>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</si>
  <si>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</si>
  <si>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</si>
  <si>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</si>
  <si>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</si>
  <si>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</si>
  <si>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</si>
  <si>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</si>
  <si>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</si>
  <si>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</si>
  <si>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</si>
  <si>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</si>
  <si>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</si>
  <si>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</si>
  <si>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</si>
  <si>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</si>
  <si>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</si>
  <si>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</si>
  <si>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</si>
  <si>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</si>
  <si>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</si>
  <si>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</si>
  <si>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</si>
  <si>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</si>
  <si>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</si>
  <si>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</si>
  <si>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</si>
  <si>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</si>
  <si>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</si>
  <si>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</si>
  <si>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</si>
  <si>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</si>
  <si>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</si>
  <si>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</si>
  <si>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</si>
  <si>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</si>
  <si>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</si>
  <si>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</si>
  <si>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</si>
  <si>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</si>
  <si>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</si>
  <si>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</si>
  <si>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</si>
  <si>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</si>
  <si>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</si>
  <si>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</si>
  <si>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</si>
  <si>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</si>
  <si>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</si>
  <si>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</si>
  <si>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</si>
  <si>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</si>
  <si>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</si>
  <si>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</si>
  <si>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</si>
  <si>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</si>
  <si>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</si>
  <si>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</si>
  <si>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</si>
  <si>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</si>
  <si>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</si>
  <si>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</si>
  <si>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</si>
  <si>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</si>
  <si>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</si>
  <si>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</si>
  <si>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</si>
  <si>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</si>
  <si>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</si>
  <si>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</si>
  <si>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</si>
  <si>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</si>
  <si>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</si>
  <si>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</si>
  <si>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</si>
  <si>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</si>
  <si>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</si>
  <si>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</si>
  <si>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</si>
  <si>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</si>
  <si>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</si>
  <si>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</si>
  <si>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</si>
  <si>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</si>
  <si>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</si>
  <si>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</si>
  <si>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</si>
  <si>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</si>
  <si>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</si>
  <si>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</si>
  <si>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</si>
  <si>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</si>
  <si>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</si>
  <si>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</si>
  <si>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</si>
  <si>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</si>
  <si>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</si>
  <si>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</si>
  <si>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</si>
  <si>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</si>
  <si>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</si>
  <si>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</si>
  <si>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</si>
  <si>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</si>
  <si>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</si>
  <si>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</si>
  <si>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</si>
  <si>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</si>
  <si>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</si>
  <si>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</si>
  <si>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</si>
  <si>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</si>
  <si>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</si>
  <si>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</si>
  <si>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</si>
  <si>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</si>
  <si>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</si>
  <si>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</si>
  <si>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</si>
  <si>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</si>
  <si>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</si>
  <si>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</si>
  <si>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</si>
  <si>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</si>
  <si>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</si>
  <si>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</si>
  <si>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</si>
  <si>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</si>
  <si>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</si>
  <si>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</si>
  <si>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</si>
  <si>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</si>
  <si>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</si>
  <si>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</si>
  <si>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</si>
  <si>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</si>
  <si>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</si>
  <si>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</si>
  <si>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</si>
  <si>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</si>
  <si>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</si>
  <si>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</si>
  <si>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</si>
  <si>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</si>
  <si>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</si>
  <si>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</si>
  <si>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</si>
  <si>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</si>
  <si>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</si>
  <si>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</si>
  <si>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</si>
  <si>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</si>
  <si>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</si>
  <si>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</si>
  <si>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</si>
  <si>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</si>
  <si>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</si>
  <si>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</si>
  <si>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</si>
  <si>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</si>
  <si>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</si>
  <si>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</si>
  <si>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</si>
  <si>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</si>
  <si>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</si>
  <si>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</si>
  <si>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</si>
  <si>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</si>
  <si>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</si>
  <si>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</si>
  <si>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</si>
  <si>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</si>
  <si>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</si>
  <si>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</si>
  <si>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</si>
  <si>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</si>
  <si>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</si>
  <si>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</si>
  <si>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</si>
  <si>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</si>
  <si>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</si>
  <si>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</si>
  <si>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</si>
  <si>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</si>
  <si>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</si>
  <si>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</si>
  <si>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</si>
  <si>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</si>
  <si>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</si>
  <si>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</si>
  <si>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</si>
  <si>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</si>
  <si>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</si>
  <si>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</si>
  <si>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</si>
  <si>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</si>
  <si>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</si>
  <si>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</si>
  <si>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</si>
  <si>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</si>
  <si>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</si>
  <si>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</si>
  <si>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</si>
  <si>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</si>
  <si>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</si>
  <si>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</si>
  <si>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</si>
  <si>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</si>
  <si>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</si>
  <si>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</si>
  <si>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</si>
  <si>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</si>
  <si>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</si>
  <si>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</si>
  <si>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</si>
  <si>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</si>
  <si>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</si>
  <si>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</si>
  <si>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</si>
  <si>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</si>
  <si>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</si>
  <si>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</si>
  <si>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</si>
  <si>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</si>
  <si>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</si>
  <si>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</si>
  <si>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</si>
  <si>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</si>
  <si>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</si>
  <si>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</si>
  <si>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</si>
  <si>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</si>
  <si>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</si>
  <si>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</si>
  <si>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</si>
  <si>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</si>
  <si>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</si>
  <si>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</si>
  <si>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</si>
  <si>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</si>
  <si>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</si>
  <si>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</si>
  <si>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</si>
  <si>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</si>
  <si>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</si>
  <si>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</si>
  <si>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</si>
  <si>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</si>
  <si>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</si>
  <si>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</si>
  <si>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</si>
  <si>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</si>
  <si>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</si>
  <si>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</si>
  <si>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</si>
  <si>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</si>
  <si>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</si>
  <si>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</si>
  <si>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</si>
  <si>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</si>
  <si>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</si>
  <si>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</si>
  <si>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</si>
  <si>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</si>
  <si>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</si>
  <si>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</si>
  <si>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</si>
  <si>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</si>
  <si>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</si>
  <si>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</si>
  <si>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</si>
  <si>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</si>
  <si>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</si>
  <si>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</si>
  <si>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</si>
  <si>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</si>
  <si>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</si>
  <si>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</si>
  <si>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</si>
  <si>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</si>
  <si>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</si>
  <si>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</si>
  <si>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</si>
  <si>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</si>
  <si>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</si>
  <si>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</si>
  <si>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</si>
  <si>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</si>
  <si>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</si>
  <si>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</si>
  <si>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</si>
  <si>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</si>
  <si>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</si>
  <si>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</si>
  <si>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</si>
  <si>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</si>
  <si>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</si>
  <si>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</si>
  <si>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</si>
  <si>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</si>
  <si>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</si>
  <si>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</si>
  <si>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</si>
  <si>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</si>
  <si>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</si>
  <si>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</si>
  <si>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</si>
  <si>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</si>
  <si>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</si>
  <si>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</si>
  <si>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</si>
  <si>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</si>
  <si>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</si>
  <si>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</si>
  <si>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</si>
  <si>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</si>
  <si>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</si>
  <si>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</si>
  <si>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</si>
  <si>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</si>
  <si>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</si>
  <si>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</si>
  <si>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</si>
  <si>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</si>
  <si>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</si>
  <si>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</si>
  <si>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</si>
  <si>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</si>
  <si>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</si>
  <si>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</si>
  <si>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</si>
  <si>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</si>
  <si>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</si>
  <si>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</si>
  <si>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</si>
  <si>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</si>
  <si>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</si>
  <si>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</si>
  <si>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</si>
  <si>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</si>
  <si>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</si>
  <si>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</si>
  <si>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</si>
  <si>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</si>
  <si>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</si>
  <si>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</si>
  <si>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</si>
  <si>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</si>
  <si>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</si>
  <si>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</si>
  <si>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</si>
  <si>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</si>
  <si>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</si>
  <si>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</si>
  <si>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</si>
  <si>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</si>
  <si>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</si>
  <si>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</si>
  <si>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</si>
  <si>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</si>
  <si>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</si>
  <si>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</si>
  <si>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</si>
  <si>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</si>
  <si>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</si>
  <si>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</si>
  <si>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</si>
  <si>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</si>
  <si>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</si>
  <si>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</si>
  <si>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</si>
  <si>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</si>
  <si>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</si>
  <si>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</si>
  <si>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</si>
  <si>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</si>
  <si>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</si>
  <si>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</si>
  <si>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</si>
  <si>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</si>
  <si>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</si>
  <si>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</si>
  <si>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</si>
  <si>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</si>
  <si>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</si>
  <si>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</si>
  <si>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</si>
  <si>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</si>
  <si>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</si>
  <si>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</si>
  <si>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</si>
  <si>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</si>
  <si>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</si>
  <si>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</si>
  <si>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</si>
  <si>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</si>
  <si>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</si>
  <si>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</si>
  <si>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</si>
  <si>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</si>
  <si>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</si>
  <si>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</si>
  <si>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</si>
  <si>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</si>
  <si>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</si>
  <si>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</si>
  <si>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</si>
  <si>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</si>
  <si>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</si>
  <si>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</si>
  <si>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</si>
  <si>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</si>
  <si>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</si>
  <si>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</si>
  <si>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</si>
  <si>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</si>
  <si>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</si>
  <si>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</si>
  <si>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</si>
  <si>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</si>
  <si>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</si>
  <si>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</si>
  <si>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</si>
  <si>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</si>
  <si>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</si>
  <si>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</si>
  <si>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</si>
  <si>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</si>
  <si>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</si>
  <si>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</si>
  <si>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</si>
  <si>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</si>
  <si>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</si>
  <si>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</si>
  <si>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</si>
  <si>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</si>
  <si>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</si>
  <si>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</si>
  <si>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</si>
  <si>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</si>
  <si>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</si>
  <si>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</si>
  <si>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</si>
  <si>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</si>
  <si>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</si>
  <si>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</si>
  <si>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</si>
  <si>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</si>
  <si>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</si>
  <si>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</si>
  <si>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</si>
  <si>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</si>
  <si>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</si>
  <si>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</si>
  <si>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</si>
  <si>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</si>
  <si>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</si>
  <si>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</si>
  <si>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</si>
  <si>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</si>
  <si>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</si>
  <si>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</si>
  <si>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</si>
  <si>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</si>
  <si>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</si>
  <si>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</si>
  <si>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</si>
  <si>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</si>
  <si>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</si>
  <si>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</si>
  <si>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</si>
  <si>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</si>
  <si>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</si>
  <si>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</si>
  <si>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</si>
  <si>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</si>
  <si>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</si>
  <si>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</si>
  <si>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</si>
  <si>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</si>
  <si>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</si>
  <si>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</si>
  <si>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</si>
  <si>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</si>
  <si>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</si>
  <si>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</si>
  <si>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</si>
  <si>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</si>
  <si>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</si>
  <si>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</si>
  <si>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</si>
  <si>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</si>
  <si>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</si>
  <si>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</si>
  <si>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</si>
  <si>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</si>
  <si>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</si>
  <si>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</si>
  <si>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</si>
  <si>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</si>
  <si>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</si>
  <si>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</si>
  <si>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</si>
  <si>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</si>
  <si>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</si>
  <si>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</si>
  <si>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</si>
  <si>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</si>
  <si>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</si>
  <si>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</si>
  <si>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</si>
  <si>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</si>
  <si>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</si>
  <si>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</si>
  <si>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</si>
  <si>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</si>
  <si>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</si>
  <si>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</si>
  <si>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</si>
  <si>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</si>
  <si>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</si>
  <si>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</si>
  <si>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</si>
  <si>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</si>
  <si>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</si>
  <si>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</si>
  <si>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</si>
  <si>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</si>
  <si>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</si>
  <si>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</si>
  <si>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</si>
  <si>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</si>
  <si>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</si>
  <si>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</si>
  <si>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</si>
  <si>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</si>
  <si>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</si>
  <si>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</si>
  <si>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</si>
  <si>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</si>
  <si>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</si>
  <si>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</si>
  <si>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</si>
  <si>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</si>
  <si>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</si>
  <si>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</si>
  <si>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</si>
  <si>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</si>
  <si>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</si>
  <si>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</si>
  <si>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</si>
  <si>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</si>
  <si>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</si>
  <si>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</si>
  <si>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</si>
  <si>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</si>
  <si>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</si>
  <si>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</si>
  <si>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</si>
  <si>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</si>
  <si>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</si>
  <si>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</si>
  <si>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</si>
  <si>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</si>
  <si>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</si>
  <si>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</si>
  <si>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</si>
  <si>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</si>
  <si>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</si>
  <si>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</si>
  <si>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</si>
  <si>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</si>
  <si>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</si>
  <si>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</si>
  <si>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</si>
  <si>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</si>
  <si>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</si>
  <si>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</si>
  <si>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</si>
  <si>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</si>
  <si>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</si>
  <si>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</si>
  <si>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</si>
  <si>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</si>
  <si>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</si>
  <si>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</si>
  <si>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</si>
  <si>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</si>
  <si>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</si>
  <si>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</si>
  <si>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</si>
  <si>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</si>
  <si>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</si>
  <si>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</si>
  <si>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</si>
  <si>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</si>
  <si>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</si>
  <si>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</si>
  <si>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</si>
  <si>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</si>
  <si>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</si>
  <si>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</si>
  <si>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</si>
  <si>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</si>
  <si>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</si>
  <si>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</si>
  <si>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</si>
  <si>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</si>
  <si>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</si>
  <si>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</si>
  <si>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</si>
  <si>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</si>
  <si>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</si>
  <si>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</si>
  <si>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</si>
  <si>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</si>
  <si>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</si>
  <si>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</si>
  <si>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</si>
  <si>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</si>
  <si>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</si>
  <si>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</si>
  <si>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</si>
  <si>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</si>
  <si>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</si>
  <si>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</si>
  <si>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</si>
  <si>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</si>
  <si>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</si>
  <si>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</si>
  <si>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</si>
  <si>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</si>
  <si>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</si>
  <si>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</si>
  <si>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</si>
  <si>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</si>
  <si>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</si>
  <si>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</si>
  <si>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</si>
  <si>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</si>
  <si>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</si>
  <si>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</si>
  <si>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</si>
  <si>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</si>
  <si>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</si>
  <si>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</si>
  <si>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</si>
  <si>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</si>
  <si>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</si>
  <si>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</si>
  <si>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</si>
  <si>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</si>
  <si>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</si>
  <si>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</si>
  <si>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</si>
  <si>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</si>
  <si>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</si>
  <si>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</si>
  <si>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</si>
  <si>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</si>
  <si>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</si>
  <si>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</si>
  <si>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</si>
  <si>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</si>
  <si>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</si>
  <si>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</si>
  <si>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</si>
  <si>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</si>
  <si>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</si>
  <si>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</si>
  <si>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</si>
  <si>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</si>
  <si>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</si>
  <si>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</si>
  <si>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</si>
  <si>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</si>
  <si>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</si>
  <si>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</si>
  <si>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</si>
  <si>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</si>
  <si>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</si>
  <si>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</si>
  <si>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</si>
  <si>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</si>
  <si>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</si>
  <si>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</si>
  <si>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</si>
  <si>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</si>
  <si>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</si>
  <si>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</si>
  <si>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</si>
  <si>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</si>
  <si>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</si>
  <si>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</si>
  <si>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</si>
  <si>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</si>
  <si>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</si>
  <si>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</si>
  <si>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</si>
  <si>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</si>
  <si>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</si>
  <si>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</si>
  <si>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</si>
  <si>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</si>
  <si>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</si>
  <si>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</si>
  <si>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</si>
  <si>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</si>
  <si>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</si>
  <si>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</si>
  <si>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</si>
  <si>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</si>
  <si>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</si>
  <si>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</si>
  <si>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</si>
  <si>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</si>
  <si>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</si>
  <si>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</si>
  <si>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</si>
  <si>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</si>
  <si>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</si>
  <si>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</si>
  <si>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</si>
  <si>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</si>
  <si>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</si>
  <si>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</si>
  <si>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</si>
  <si>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</si>
  <si>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</si>
  <si>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</si>
  <si>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</si>
  <si>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</si>
  <si>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</si>
  <si>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</si>
  <si>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</si>
  <si>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</si>
  <si>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</si>
  <si>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</si>
  <si>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</si>
  <si>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</si>
  <si>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</si>
  <si>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</si>
  <si>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</si>
  <si>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</si>
  <si>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</si>
  <si>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</si>
  <si>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</si>
  <si>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</si>
  <si>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</si>
  <si>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</si>
  <si>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</si>
  <si>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</si>
  <si>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</si>
  <si>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</si>
  <si>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</si>
  <si>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</si>
  <si>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</si>
  <si>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</si>
  <si>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</si>
  <si>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</si>
  <si>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</si>
  <si>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</si>
  <si>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</si>
  <si>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</si>
  <si>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</si>
  <si>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</si>
  <si>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</si>
  <si>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</si>
  <si>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</si>
  <si>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</si>
  <si>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</si>
  <si>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</si>
  <si>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</si>
  <si>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</si>
  <si>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</si>
  <si>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</si>
  <si>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</si>
  <si>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</si>
  <si>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</si>
  <si>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</si>
  <si>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</si>
  <si>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</si>
  <si>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</si>
  <si>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</si>
  <si>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</si>
  <si>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</si>
  <si>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</si>
  <si>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</si>
  <si>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</si>
  <si>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</si>
  <si>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</si>
  <si>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</si>
  <si>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</si>
  <si>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</si>
  <si>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</si>
  <si>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</si>
  <si>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</si>
  <si>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</si>
  <si>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</si>
  <si>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</si>
  <si>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</si>
  <si>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</si>
  <si>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</si>
  <si>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</si>
  <si>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</si>
  <si>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</si>
  <si>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</si>
  <si>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</si>
  <si>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</si>
  <si>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</si>
  <si>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</si>
  <si>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</si>
  <si>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</si>
  <si>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</si>
  <si>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</si>
  <si>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</si>
  <si>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</si>
  <si>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</si>
  <si>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</si>
  <si>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</si>
  <si>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</si>
  <si>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</si>
  <si>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</si>
  <si>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</si>
  <si>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</si>
  <si>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</si>
  <si>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</si>
  <si>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</si>
  <si>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</si>
  <si>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</si>
  <si>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</si>
  <si>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</si>
  <si>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</si>
  <si>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</si>
  <si>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</si>
  <si>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</si>
  <si>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</si>
  <si>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</si>
  <si>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</si>
  <si>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</si>
  <si>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</si>
  <si>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</si>
  <si>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</si>
  <si>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</si>
  <si>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</si>
  <si>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</si>
  <si>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</si>
  <si>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</si>
  <si>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</si>
  <si>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</si>
  <si>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</si>
  <si>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</si>
  <si>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</si>
  <si>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</si>
  <si>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</si>
  <si>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</si>
  <si>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</si>
  <si>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</si>
  <si>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</si>
  <si>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</si>
  <si>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</si>
  <si>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</si>
  <si>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</si>
  <si>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</si>
  <si>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</si>
  <si>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</si>
  <si>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</si>
  <si>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</si>
  <si>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</si>
  <si>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</si>
  <si>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</si>
  <si>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</si>
  <si>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</si>
  <si>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</si>
  <si>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</si>
  <si>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</si>
  <si>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</si>
  <si>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</si>
  <si>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</si>
  <si>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</si>
  <si>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</si>
  <si>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</si>
  <si>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</si>
  <si>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</si>
  <si>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</si>
  <si>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</si>
  <si>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</si>
  <si>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</si>
  <si>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</si>
  <si>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</si>
  <si>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</si>
  <si>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</si>
  <si>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</si>
  <si>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</si>
  <si>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</si>
  <si>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</si>
  <si>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</si>
  <si>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</si>
  <si>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</si>
  <si>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</si>
  <si>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</si>
  <si>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</si>
  <si>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</si>
  <si>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</si>
  <si>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</si>
  <si>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</si>
  <si>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</si>
  <si>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</si>
  <si>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</si>
  <si>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</si>
  <si>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</si>
  <si>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</si>
  <si>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</si>
  <si>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</si>
  <si>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</si>
  <si>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</si>
  <si>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</si>
  <si>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</si>
  <si>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</si>
  <si>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</si>
  <si>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</si>
  <si>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</si>
  <si>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</si>
  <si>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</si>
  <si>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</si>
  <si>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</si>
  <si>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</si>
  <si>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</si>
  <si>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</si>
  <si>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</si>
  <si>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</si>
  <si>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</si>
  <si>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</si>
  <si>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</si>
  <si>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</si>
  <si>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</si>
  <si>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</si>
  <si>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</si>
  <si>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</si>
  <si>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</si>
  <si>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</si>
  <si>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</si>
  <si>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</si>
  <si>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</si>
  <si>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</si>
  <si>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</si>
  <si>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</si>
  <si>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</si>
  <si>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</si>
  <si>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</si>
  <si>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</si>
  <si>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</si>
  <si>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</si>
  <si>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</si>
  <si>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</si>
  <si>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</si>
  <si>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</si>
  <si>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</si>
  <si>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</si>
  <si>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</si>
  <si>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</si>
  <si>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</si>
  <si>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</si>
  <si>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</si>
  <si>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</si>
  <si>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</si>
  <si>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</si>
  <si>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</si>
  <si>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</si>
  <si>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</si>
  <si>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</si>
  <si>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</si>
  <si>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</si>
  <si>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</si>
  <si>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</si>
  <si>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</si>
  <si>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</si>
  <si>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</si>
  <si>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</si>
  <si>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</si>
  <si>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</si>
  <si>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</si>
  <si>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</si>
  <si>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</si>
  <si>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</si>
  <si>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</si>
  <si>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</si>
  <si>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</si>
  <si>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</si>
  <si>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</si>
  <si>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</si>
  <si>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</si>
  <si>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</si>
  <si>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</si>
  <si>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</si>
  <si>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</si>
  <si>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</si>
  <si>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</si>
  <si>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</si>
  <si>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</si>
  <si>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</si>
  <si>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</si>
  <si>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</si>
  <si>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</si>
  <si>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</si>
  <si>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</si>
  <si>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</si>
  <si>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</si>
  <si>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</si>
  <si>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</si>
  <si>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</si>
  <si>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</si>
  <si>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</si>
  <si>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</si>
  <si>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</si>
  <si>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</si>
  <si>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</si>
  <si>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</si>
  <si>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</si>
  <si>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</si>
  <si>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</si>
  <si>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</si>
  <si>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</si>
  <si>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</si>
  <si>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</si>
  <si>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</si>
  <si>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</si>
  <si>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</si>
  <si>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</si>
  <si>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</si>
  <si>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</si>
  <si>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</si>
  <si>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</si>
  <si>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</si>
  <si>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</si>
  <si>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</si>
  <si>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</si>
  <si>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</si>
  <si>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</si>
  <si>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</si>
  <si>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</si>
  <si>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</si>
  <si>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</si>
  <si>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</si>
  <si>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</si>
  <si>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</si>
  <si>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</si>
  <si>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</si>
  <si>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</si>
  <si>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</si>
  <si>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</si>
  <si>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</si>
  <si>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</si>
  <si>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</si>
  <si>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</si>
  <si>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</si>
  <si>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</si>
  <si>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</si>
  <si>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</si>
  <si>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</si>
  <si>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</si>
  <si>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</si>
  <si>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</si>
  <si>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</si>
  <si>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</si>
  <si>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</si>
  <si>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</si>
  <si>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</si>
  <si>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</si>
  <si>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</si>
  <si>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</si>
  <si>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</si>
  <si>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</si>
  <si>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</si>
  <si>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</si>
  <si>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</si>
  <si>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</si>
  <si>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</si>
  <si>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</si>
  <si>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</si>
  <si>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</si>
  <si>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</si>
  <si>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</si>
  <si>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</si>
  <si>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</si>
  <si>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</si>
  <si>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</si>
  <si>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</si>
  <si>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</si>
  <si>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</si>
  <si>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</si>
  <si>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</si>
  <si>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</si>
  <si>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</si>
  <si>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</si>
  <si>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</si>
  <si>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</si>
  <si>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</si>
  <si>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</si>
  <si>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</si>
  <si>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</si>
  <si>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</si>
  <si>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</si>
  <si>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</si>
  <si>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</si>
  <si>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</si>
  <si>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</si>
  <si>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</si>
  <si>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</si>
  <si>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</si>
  <si>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</si>
  <si>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</si>
  <si>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</si>
  <si>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</si>
  <si>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</si>
  <si>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</si>
  <si>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</si>
  <si>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</si>
  <si>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</si>
  <si>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</si>
  <si>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</si>
  <si>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</si>
  <si>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</si>
  <si>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</si>
  <si>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</si>
  <si>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</si>
  <si>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</si>
  <si>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</si>
  <si>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</si>
  <si>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</si>
  <si>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</si>
  <si>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</si>
  <si>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</si>
  <si>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</si>
  <si>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</si>
  <si>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</si>
  <si>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</si>
  <si>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</si>
  <si>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</si>
  <si>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</si>
  <si>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</si>
  <si>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</si>
  <si>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</si>
  <si>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</si>
  <si>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</si>
  <si>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</si>
  <si>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</si>
  <si>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</si>
  <si>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</si>
  <si>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</si>
  <si>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</si>
  <si>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</si>
  <si>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</si>
  <si>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</si>
  <si>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</si>
  <si>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</si>
  <si>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</si>
  <si>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</si>
  <si>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</si>
  <si>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</si>
  <si>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</si>
  <si>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</si>
  <si>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</si>
  <si>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</si>
  <si>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</si>
  <si>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</si>
  <si>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</si>
  <si>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</si>
  <si>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</si>
  <si>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</si>
  <si>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</si>
  <si>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</si>
  <si>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</si>
  <si>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</si>
  <si>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</si>
  <si>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</si>
  <si>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</si>
  <si>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</si>
  <si>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</si>
  <si>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</si>
  <si>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</si>
  <si>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</si>
  <si>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</si>
  <si>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</si>
  <si>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</si>
  <si>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</si>
  <si>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</si>
  <si>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</si>
  <si>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</si>
  <si>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</si>
  <si>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</si>
  <si>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</si>
  <si>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</si>
  <si>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</si>
  <si>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</si>
  <si>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</si>
  <si>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</si>
  <si>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</si>
  <si>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</si>
  <si>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</si>
  <si>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</si>
  <si>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</si>
  <si>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</si>
  <si>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</si>
  <si>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</si>
  <si>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</si>
  <si>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</si>
  <si>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</si>
  <si>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</si>
  <si>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</si>
  <si>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</si>
  <si>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</si>
  <si>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</si>
  <si>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</si>
  <si>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</si>
  <si>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</si>
  <si>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</si>
  <si>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</si>
  <si>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</si>
  <si>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</si>
  <si>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</si>
  <si>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</si>
  <si>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</si>
  <si>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</si>
  <si>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</si>
  <si>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</si>
  <si>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</si>
  <si>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</si>
  <si>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</si>
  <si>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</si>
  <si>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</si>
  <si>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</si>
  <si>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</si>
  <si>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</si>
  <si>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</si>
  <si>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</si>
  <si>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</si>
  <si>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</si>
  <si>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</si>
  <si>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</si>
  <si>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</si>
  <si>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</si>
  <si>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</si>
  <si>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</si>
  <si>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</si>
  <si>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</si>
  <si>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</si>
  <si>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</si>
  <si>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</si>
  <si>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</si>
  <si>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</si>
  <si>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</si>
  <si>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</si>
  <si>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</si>
  <si>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</si>
  <si>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</si>
  <si>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</si>
  <si>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</si>
  <si>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</si>
  <si>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</si>
  <si>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</si>
  <si>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</si>
  <si>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</si>
  <si>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</si>
  <si>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</si>
  <si>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</si>
  <si>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</si>
  <si>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</si>
  <si>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</si>
  <si>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</si>
  <si>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</si>
  <si>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</si>
  <si>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</si>
  <si>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</si>
  <si>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</si>
  <si>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</si>
  <si>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</si>
  <si>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</si>
  <si>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</si>
  <si>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</si>
  <si>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</si>
  <si>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</si>
  <si>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</si>
  <si>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</si>
  <si>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</si>
  <si>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</si>
  <si>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</si>
  <si>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</si>
  <si>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</si>
  <si>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</si>
  <si>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</si>
  <si>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</si>
  <si>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</si>
  <si>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</si>
  <si>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</si>
  <si>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</si>
  <si>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</si>
  <si>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</si>
  <si>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</si>
  <si>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</si>
  <si>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</si>
  <si>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</si>
  <si>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</si>
  <si>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</si>
  <si>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</si>
  <si>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</si>
  <si>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</si>
  <si>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</si>
  <si>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</si>
  <si>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</si>
  <si>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</si>
  <si>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</si>
  <si>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</si>
  <si>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</si>
  <si>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</si>
  <si>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</si>
  <si>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</si>
  <si>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</si>
  <si>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</si>
  <si>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</si>
  <si>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</si>
  <si>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</si>
  <si>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</si>
  <si>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</si>
  <si>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</si>
  <si>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</si>
  <si>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</si>
  <si>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</si>
  <si>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</si>
  <si>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</si>
  <si>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</si>
  <si>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</si>
  <si>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</si>
  <si>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</si>
  <si>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</si>
  <si>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</si>
  <si>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</si>
  <si>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</si>
  <si>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</si>
  <si>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</si>
  <si>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</si>
  <si>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</si>
  <si>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</si>
  <si>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</si>
  <si>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</si>
  <si>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</si>
  <si>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</si>
  <si>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</si>
  <si>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</si>
  <si>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</si>
  <si>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</si>
  <si>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</si>
  <si>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</si>
  <si>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</si>
  <si>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</si>
  <si>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</si>
  <si>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</si>
  <si>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</si>
  <si>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</si>
  <si>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</si>
  <si>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</si>
  <si>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</si>
  <si>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</si>
  <si>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</si>
  <si>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</si>
  <si>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</si>
  <si>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</si>
  <si>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</si>
  <si>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</si>
  <si>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</si>
  <si>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</si>
  <si>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</si>
  <si>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</si>
  <si>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</si>
  <si>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</si>
  <si>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</si>
  <si>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</si>
  <si>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</si>
  <si>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</si>
  <si>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</si>
  <si>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</si>
  <si>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</si>
  <si>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</si>
  <si>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</si>
  <si>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</si>
  <si>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</si>
  <si>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</si>
  <si>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</si>
  <si>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</si>
  <si>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</si>
  <si>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</si>
  <si>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</si>
  <si>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</si>
  <si>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</si>
  <si>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</si>
  <si>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</si>
  <si>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</si>
  <si>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</si>
  <si>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</si>
  <si>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</si>
  <si>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</si>
  <si>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</si>
  <si>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</si>
  <si>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</si>
  <si>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</si>
  <si>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</si>
  <si>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</si>
  <si>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</si>
  <si>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</si>
  <si>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</si>
  <si>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</si>
  <si>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</si>
  <si>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</si>
  <si>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</si>
  <si>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</si>
  <si>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</si>
  <si>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</si>
  <si>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</si>
  <si>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</si>
  <si>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</si>
  <si>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</si>
  <si>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</si>
  <si>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</si>
  <si>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</si>
  <si>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</si>
  <si>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</si>
  <si>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</si>
  <si>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</si>
  <si>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</si>
  <si>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</si>
  <si>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</si>
  <si>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</si>
  <si>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</si>
  <si>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</si>
  <si>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</si>
  <si>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</si>
  <si>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</si>
  <si>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</si>
  <si>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</si>
  <si>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</si>
  <si>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</si>
  <si>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</si>
  <si>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</si>
  <si>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</si>
  <si>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</si>
  <si>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</si>
  <si>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</si>
  <si>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</si>
  <si>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</si>
  <si>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</si>
  <si>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</si>
  <si>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</si>
  <si>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</si>
  <si>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</si>
  <si>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</si>
  <si>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</si>
  <si>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</si>
  <si>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</si>
  <si>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</si>
  <si>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</si>
  <si>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</si>
  <si>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</si>
  <si>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</si>
  <si>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</si>
  <si>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</si>
  <si>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</si>
  <si>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</si>
  <si>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</si>
  <si>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</si>
  <si>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</si>
  <si>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</si>
  <si>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</si>
  <si>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</si>
  <si>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</si>
  <si>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</si>
  <si>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</si>
  <si>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</si>
  <si>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</si>
  <si>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</si>
  <si>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</si>
  <si>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</si>
  <si>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</si>
  <si>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</si>
  <si>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</si>
  <si>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</si>
  <si>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</si>
  <si>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</si>
  <si>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</si>
  <si>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</si>
  <si>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</si>
  <si>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</si>
  <si>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</si>
  <si>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</si>
  <si>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</si>
  <si>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</si>
  <si>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</si>
  <si>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</si>
  <si>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</si>
  <si>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</si>
  <si>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</si>
  <si>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</si>
  <si>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</si>
  <si>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</si>
  <si>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</si>
  <si>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</si>
  <si>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</si>
  <si>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</si>
  <si>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</si>
  <si>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</si>
  <si>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</si>
  <si>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</si>
  <si>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</si>
  <si>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</si>
  <si>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</si>
  <si>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</si>
  <si>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</si>
  <si>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</si>
  <si>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</si>
  <si>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</si>
  <si>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</si>
  <si>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</si>
  <si>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</si>
  <si>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</si>
  <si>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</si>
  <si>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</si>
  <si>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</si>
  <si>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</si>
  <si>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</si>
  <si>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</si>
  <si>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</si>
  <si>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</si>
  <si>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</si>
  <si>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</si>
  <si>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</si>
  <si>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</si>
  <si>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</si>
  <si>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</si>
  <si>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</si>
  <si>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</si>
  <si>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</si>
  <si>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</si>
  <si>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</si>
  <si>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</si>
  <si>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</si>
  <si>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</si>
  <si>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</si>
  <si>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</si>
  <si>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</si>
  <si>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</si>
  <si>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</si>
  <si>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</si>
  <si>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</si>
  <si>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</si>
  <si>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</si>
  <si>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</si>
  <si>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</si>
  <si>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</si>
  <si>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</si>
  <si>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</si>
  <si>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</si>
  <si>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</si>
  <si>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</si>
  <si>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</si>
  <si>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</si>
  <si>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</si>
  <si>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</si>
  <si>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</si>
  <si>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</si>
  <si>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</si>
  <si>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</si>
  <si>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</si>
  <si>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</si>
  <si>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</si>
  <si>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</si>
  <si>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</si>
  <si>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</si>
  <si>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</si>
  <si>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</si>
  <si>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</si>
  <si>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</si>
  <si>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</si>
  <si>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</si>
  <si>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</si>
  <si>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</si>
  <si>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</si>
  <si>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</si>
  <si>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</si>
  <si>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</si>
  <si>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</si>
  <si>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</si>
  <si>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</si>
  <si>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</si>
  <si>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</si>
  <si>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</si>
  <si>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</si>
  <si>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</si>
  <si>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</si>
  <si>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</si>
  <si>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</si>
  <si>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</si>
  <si>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</si>
  <si>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</si>
  <si>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</si>
  <si>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</si>
  <si>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</si>
  <si>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</si>
  <si>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</si>
  <si>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</si>
  <si>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</si>
  <si>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</si>
  <si>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</si>
  <si>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</si>
  <si>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</si>
  <si>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</si>
  <si>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</si>
  <si>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</si>
  <si>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</si>
  <si>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</si>
  <si>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</si>
  <si>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</si>
  <si>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</si>
  <si>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</si>
  <si>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</si>
  <si>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</si>
  <si>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</si>
  <si>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</si>
  <si>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</si>
  <si>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</si>
  <si>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</si>
  <si>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</si>
  <si>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</si>
  <si>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</si>
  <si>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</si>
  <si>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</si>
  <si>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</si>
  <si>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</si>
  <si>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</si>
  <si>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</si>
  <si>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</si>
  <si>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</si>
  <si>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</si>
  <si>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</si>
  <si>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</si>
  <si>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</si>
  <si>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</si>
  <si>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</si>
  <si>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</si>
  <si>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</si>
  <si>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</si>
  <si>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</si>
  <si>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</si>
  <si>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</si>
  <si>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</si>
  <si>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</si>
  <si>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</si>
  <si>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</si>
  <si>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</si>
  <si>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</si>
  <si>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</si>
  <si>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</si>
  <si>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</si>
  <si>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</si>
  <si>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</si>
  <si>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</si>
  <si>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</si>
  <si>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</si>
  <si>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</si>
  <si>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</si>
  <si>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</si>
  <si>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</si>
  <si>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</si>
  <si>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</si>
  <si>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</si>
  <si>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</si>
  <si>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</si>
  <si>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</si>
  <si>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</si>
  <si>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</si>
  <si>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</si>
  <si>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</si>
  <si>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</si>
  <si>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</si>
  <si>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</si>
  <si>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</si>
  <si>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</si>
  <si>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</si>
  <si>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</si>
  <si>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</si>
  <si>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</si>
  <si>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</si>
  <si>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</si>
  <si>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</si>
  <si>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</si>
  <si>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</si>
  <si>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</si>
  <si>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</si>
  <si>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</si>
  <si>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</si>
  <si>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</si>
  <si>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</si>
  <si>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</si>
  <si>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</si>
  <si>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</si>
  <si>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</si>
  <si>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</si>
  <si>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</si>
  <si>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</si>
  <si>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</si>
  <si>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</si>
  <si>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</si>
  <si>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</si>
  <si>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</si>
  <si>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</si>
  <si>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</si>
  <si>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</si>
  <si>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</si>
  <si>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</si>
  <si>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</si>
  <si>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</si>
  <si>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</si>
  <si>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</si>
  <si>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</si>
  <si>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</si>
  <si>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</si>
  <si>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</si>
  <si>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</si>
  <si>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</si>
  <si>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</si>
  <si>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</si>
  <si>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</si>
  <si>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</si>
  <si>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</si>
  <si>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</si>
  <si>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</si>
  <si>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</si>
  <si>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</si>
  <si>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</si>
  <si>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</si>
  <si>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</si>
  <si>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</si>
  <si>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</si>
  <si>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</si>
  <si>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</si>
  <si>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</si>
  <si>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</si>
  <si>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</si>
  <si>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</si>
  <si>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</si>
  <si>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</si>
  <si>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</si>
  <si>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</si>
  <si>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</si>
  <si>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</si>
  <si>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</si>
  <si>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</si>
  <si>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</si>
  <si>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</si>
  <si>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</si>
  <si>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</si>
  <si>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</si>
  <si>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</si>
  <si>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</si>
  <si>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</si>
  <si>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</si>
  <si>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</si>
  <si>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</si>
  <si>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</si>
  <si>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</si>
  <si>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</si>
  <si>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</si>
  <si>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</si>
  <si>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</si>
  <si>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</si>
  <si>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</si>
  <si>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</si>
  <si>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</si>
  <si>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</si>
  <si>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</si>
  <si>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</si>
  <si>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</si>
  <si>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</si>
  <si>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</si>
  <si>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</si>
  <si>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</si>
  <si>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</si>
  <si>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</si>
  <si>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</si>
  <si>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</si>
  <si>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</si>
  <si>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</si>
  <si>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</si>
  <si>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</si>
  <si>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</si>
  <si>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</si>
  <si>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</si>
  <si>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</si>
  <si>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</si>
  <si>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</si>
  <si>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</si>
  <si>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</si>
  <si>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</si>
  <si>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</si>
  <si>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</si>
  <si>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</si>
  <si>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</si>
  <si>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</si>
  <si>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</si>
  <si>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</si>
  <si>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</si>
  <si>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</si>
  <si>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</si>
  <si>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</si>
  <si>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</si>
  <si>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</si>
  <si>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</si>
  <si>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</si>
  <si>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</si>
  <si>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</si>
  <si>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</si>
  <si>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</si>
  <si>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</si>
  <si>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</si>
  <si>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</si>
  <si>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</si>
  <si>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</si>
  <si>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</si>
  <si>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</si>
  <si>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</si>
  <si>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</si>
  <si>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</si>
  <si>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</si>
  <si>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</si>
  <si>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</si>
  <si>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</si>
  <si>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</si>
  <si>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</si>
  <si>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</si>
  <si>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</si>
  <si>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</si>
  <si>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</si>
  <si>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</si>
  <si>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</si>
  <si>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</si>
  <si>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</si>
  <si>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</si>
  <si>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</si>
  <si>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</si>
  <si>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</si>
  <si>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</si>
  <si>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</si>
  <si>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</si>
  <si>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</si>
  <si>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</si>
  <si>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</si>
  <si>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</si>
  <si>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</si>
  <si>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</si>
  <si>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</si>
  <si>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</si>
  <si>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</si>
  <si>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</si>
  <si>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</si>
  <si>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</si>
  <si>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</si>
  <si>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</si>
  <si>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</si>
  <si>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</si>
  <si>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</si>
  <si>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</si>
  <si>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</si>
  <si>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</si>
  <si>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</si>
  <si>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</si>
  <si>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</si>
  <si>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</si>
  <si>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</si>
  <si>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</si>
  <si>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</si>
  <si>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</si>
  <si>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</si>
  <si>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</si>
  <si>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</si>
  <si>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</si>
  <si>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</si>
  <si>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</si>
  <si>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</si>
  <si>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</si>
  <si>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</si>
  <si>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</si>
  <si>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</si>
  <si>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</si>
  <si>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</si>
  <si>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</si>
  <si>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</si>
  <si>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</si>
  <si>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</si>
  <si>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</si>
  <si>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</si>
  <si>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</si>
  <si>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</si>
  <si>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</si>
  <si>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</si>
  <si>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</si>
  <si>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</si>
  <si>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</si>
  <si>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</si>
  <si>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</si>
  <si>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</si>
  <si>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</si>
  <si>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</si>
  <si>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</si>
  <si>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</si>
  <si>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</si>
  <si>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</si>
  <si>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</si>
  <si>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</si>
  <si>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</si>
  <si>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</si>
  <si>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</si>
  <si>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</si>
  <si>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</si>
  <si>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</si>
  <si>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</si>
  <si>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</si>
  <si>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</si>
  <si>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</si>
  <si>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</si>
  <si>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</si>
  <si>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</si>
  <si>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</si>
  <si>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</si>
  <si>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</si>
  <si>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</si>
  <si>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</si>
  <si>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</si>
  <si>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</si>
  <si>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</si>
  <si>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</si>
  <si>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</si>
  <si>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</si>
  <si>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</si>
  <si>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</si>
  <si>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</si>
  <si>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</si>
  <si>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</si>
  <si>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</si>
  <si>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</si>
  <si>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</si>
  <si>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</si>
  <si>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</si>
  <si>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</si>
  <si>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</si>
  <si>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</si>
  <si>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</si>
  <si>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</si>
  <si>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</si>
  <si>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</si>
  <si>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</si>
  <si>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</si>
  <si>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</si>
  <si>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</si>
  <si>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</si>
  <si>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</si>
  <si>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</si>
  <si>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</si>
  <si>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</si>
  <si>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</si>
  <si>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</si>
  <si>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</si>
  <si>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</si>
  <si>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</si>
  <si>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</si>
  <si>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</si>
  <si>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</si>
  <si>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</si>
  <si>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</si>
  <si>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</si>
  <si>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</si>
  <si>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</si>
  <si>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</si>
  <si>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</si>
  <si>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</si>
  <si>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</si>
  <si>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</si>
  <si>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</si>
  <si>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</si>
  <si>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</si>
  <si>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</si>
  <si>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</si>
  <si>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</si>
  <si>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</si>
  <si>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</si>
  <si>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</si>
  <si>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</si>
  <si>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</si>
  <si>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</si>
  <si>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</si>
  <si>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</si>
  <si>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</si>
  <si>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</si>
  <si>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</si>
  <si>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</si>
  <si>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</si>
  <si>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</si>
  <si>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</si>
  <si>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</si>
  <si>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</si>
  <si>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</si>
  <si>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</si>
  <si>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</si>
  <si>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</si>
  <si>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</si>
  <si>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</si>
  <si>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</si>
  <si>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</si>
  <si>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</si>
  <si>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</si>
  <si>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</si>
  <si>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</si>
  <si>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</si>
  <si>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</si>
  <si>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</si>
  <si>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</si>
  <si>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</si>
  <si>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</si>
  <si>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</si>
  <si>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</si>
  <si>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</si>
  <si>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</si>
  <si>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</si>
  <si>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</si>
  <si>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</si>
  <si>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</si>
  <si>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</si>
  <si>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</si>
  <si>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</si>
  <si>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</si>
  <si>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</si>
  <si>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</si>
  <si>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</si>
  <si>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</si>
  <si>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</si>
  <si>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</si>
  <si>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</si>
  <si>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</si>
  <si>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</si>
  <si>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</si>
  <si>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</si>
  <si>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</si>
  <si>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</si>
  <si>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</si>
  <si>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</si>
  <si>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</si>
  <si>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</si>
  <si>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</si>
  <si>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</si>
  <si>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</si>
  <si>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</si>
  <si>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</si>
  <si>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</si>
  <si>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</si>
  <si>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</si>
  <si>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</si>
  <si>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</si>
  <si>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</si>
  <si>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</si>
  <si>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</si>
  <si>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</si>
  <si>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</si>
  <si>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</si>
  <si>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</si>
  <si>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</si>
  <si>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</si>
  <si>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</si>
  <si>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</si>
  <si>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</si>
  <si>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</si>
  <si>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</si>
  <si>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</si>
  <si>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</si>
  <si>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</si>
  <si>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</si>
  <si>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</si>
  <si>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</si>
  <si>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</si>
  <si>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</si>
  <si>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</si>
  <si>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</si>
  <si>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</si>
  <si>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</si>
  <si>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</si>
  <si>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</si>
  <si>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</si>
  <si>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</si>
  <si>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</si>
  <si>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</si>
  <si>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</si>
  <si>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</si>
  <si>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</si>
  <si>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</si>
  <si>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</si>
  <si>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</si>
  <si>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</si>
  <si>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</si>
  <si>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</si>
  <si>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</si>
  <si>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</si>
  <si>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</si>
  <si>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</si>
  <si>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</si>
  <si>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</si>
  <si>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</si>
  <si>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</si>
  <si>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</si>
  <si>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</si>
  <si>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</si>
  <si>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</si>
  <si>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</si>
  <si>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</si>
  <si>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</si>
  <si>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</si>
  <si>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</si>
  <si>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</si>
  <si>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</si>
  <si>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</si>
  <si>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</si>
  <si>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</si>
  <si>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</si>
  <si>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</si>
  <si>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</si>
  <si>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</si>
  <si>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</si>
  <si>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</si>
  <si>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</si>
  <si>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</si>
  <si>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</si>
  <si>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</si>
  <si>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</si>
  <si>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</si>
  <si>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</si>
  <si>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</si>
  <si>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</si>
  <si>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</si>
  <si>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</si>
  <si>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</si>
  <si>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</si>
  <si>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</si>
  <si>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</si>
  <si>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</si>
  <si>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</si>
  <si>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</si>
  <si>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</si>
  <si>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</si>
  <si>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</si>
  <si>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</si>
  <si>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</si>
  <si>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</si>
  <si>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</si>
  <si>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</si>
  <si>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</si>
  <si>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</si>
  <si>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</si>
  <si>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</si>
  <si>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</si>
  <si>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</si>
  <si>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</si>
  <si>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</si>
  <si>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</si>
  <si>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</si>
  <si>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</si>
  <si>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</si>
  <si>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</si>
  <si>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</si>
  <si>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</si>
  <si>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</si>
  <si>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</si>
  <si>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</si>
  <si>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</si>
  <si>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</si>
  <si>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</si>
  <si>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</si>
  <si>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</si>
  <si>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</si>
  <si>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</si>
  <si>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</si>
  <si>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</si>
  <si>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</si>
  <si>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</si>
  <si>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</si>
  <si>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</si>
  <si>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</si>
  <si>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</si>
  <si>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</si>
  <si>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</si>
  <si>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</si>
  <si>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</si>
  <si>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</si>
  <si>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</si>
  <si>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</si>
  <si>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</si>
  <si>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</si>
  <si>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</si>
  <si>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</si>
  <si>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</si>
  <si>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</si>
  <si>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</si>
  <si>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</si>
  <si>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</si>
  <si>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</si>
  <si>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</si>
  <si>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</si>
  <si>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</si>
  <si>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</si>
  <si>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</si>
  <si>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</si>
  <si>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</si>
  <si>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</si>
  <si>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</si>
  <si>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</si>
  <si>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</si>
  <si>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</si>
  <si>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</si>
  <si>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</si>
  <si>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</si>
  <si>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</si>
  <si>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</si>
  <si>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</si>
  <si>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</si>
  <si>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</si>
  <si>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</si>
  <si>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</si>
  <si>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</si>
  <si>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</si>
  <si>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</si>
  <si>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</si>
  <si>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</si>
  <si>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</si>
  <si>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</si>
  <si>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</si>
  <si>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</si>
  <si>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</si>
  <si>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</si>
  <si>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</si>
  <si>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</si>
  <si>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</si>
  <si>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</si>
  <si>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</si>
  <si>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</si>
  <si>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</si>
  <si>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</si>
  <si>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</si>
  <si>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</si>
  <si>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</si>
  <si>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</si>
  <si>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</si>
  <si>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</si>
  <si>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</si>
  <si>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</si>
  <si>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</si>
  <si>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</si>
  <si>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</si>
  <si>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</si>
  <si>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</si>
  <si>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</si>
  <si>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</si>
  <si>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</si>
  <si>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</si>
  <si>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</si>
  <si>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</si>
  <si>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</si>
  <si>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</si>
  <si>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</si>
  <si>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</si>
  <si>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</si>
  <si>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</si>
  <si>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</si>
  <si>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</si>
  <si>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</si>
  <si>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</si>
  <si>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</si>
  <si>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</si>
  <si>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</si>
  <si>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</si>
  <si>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</si>
  <si>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</si>
  <si>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</si>
  <si>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</si>
  <si>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</si>
  <si>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</si>
  <si>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</si>
  <si>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</si>
  <si>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</si>
  <si>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</si>
  <si>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</si>
  <si>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</si>
  <si>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</si>
  <si>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</si>
  <si>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</si>
  <si>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</si>
  <si>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</si>
  <si>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</si>
  <si>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</si>
  <si>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</si>
  <si>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</si>
  <si>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</si>
  <si>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</si>
  <si>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</si>
  <si>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</si>
  <si>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</si>
  <si>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</si>
  <si>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</si>
  <si>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</si>
  <si>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</si>
  <si>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</si>
  <si>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</si>
  <si>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</si>
  <si>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</si>
  <si>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</si>
  <si>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</si>
  <si>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</si>
  <si>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</si>
  <si>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</si>
  <si>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</si>
  <si>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</si>
  <si>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</si>
  <si>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</si>
  <si>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</si>
  <si>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</si>
  <si>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</si>
  <si>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</si>
  <si>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</si>
  <si>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</si>
  <si>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</si>
  <si>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</si>
  <si>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</si>
  <si>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</si>
  <si>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</si>
  <si>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</si>
  <si>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</si>
  <si>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</si>
  <si>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</si>
  <si>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</si>
  <si>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</si>
  <si>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</si>
  <si>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</si>
  <si>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</si>
  <si>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</si>
  <si>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</si>
  <si>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</si>
  <si>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</si>
  <si>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</si>
  <si>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</si>
  <si>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</si>
  <si>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</si>
  <si>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</si>
  <si>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</si>
  <si>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</si>
  <si>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</si>
  <si>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</si>
  <si>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</si>
  <si>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</si>
  <si>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</si>
  <si>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</si>
  <si>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</si>
  <si>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</si>
  <si>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</si>
  <si>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</si>
  <si>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</si>
  <si>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</si>
  <si>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</si>
  <si>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</si>
  <si>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</si>
  <si>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</si>
  <si>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</si>
  <si>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</si>
  <si>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</si>
  <si>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</si>
  <si>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</si>
  <si>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</si>
  <si>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</si>
  <si>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</si>
  <si>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</si>
  <si>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</si>
  <si>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</si>
  <si>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</si>
  <si>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</si>
  <si>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</si>
  <si>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</si>
  <si>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</si>
  <si>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</si>
  <si>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</si>
  <si>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</si>
  <si>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</si>
  <si>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</si>
  <si>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</si>
  <si>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</si>
  <si>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</si>
  <si>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</si>
  <si>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</si>
  <si>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</si>
  <si>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</si>
  <si>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</si>
  <si>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</si>
  <si>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</si>
  <si>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</si>
  <si>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</si>
  <si>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</si>
  <si>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</si>
  <si>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</si>
  <si>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</si>
  <si>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</si>
  <si>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</si>
  <si>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</si>
  <si>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</si>
  <si>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</si>
  <si>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</si>
  <si>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</si>
  <si>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</si>
  <si>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</si>
  <si>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</si>
  <si>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</si>
  <si>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</si>
  <si>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</si>
  <si>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</si>
  <si>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</si>
  <si>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</si>
  <si>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</si>
  <si>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</si>
  <si>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</si>
  <si>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</si>
  <si>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</si>
  <si>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</si>
  <si>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</si>
  <si>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</si>
  <si>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</si>
  <si>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</si>
  <si>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</si>
  <si>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</si>
  <si>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</si>
  <si>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</si>
  <si>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</si>
  <si>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</si>
  <si>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</si>
  <si>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</si>
  <si>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</si>
  <si>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</si>
  <si>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</si>
  <si>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</si>
  <si>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</si>
  <si>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</si>
  <si>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</si>
  <si>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</si>
  <si>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</si>
  <si>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</si>
  <si>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</si>
  <si>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</si>
  <si>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</si>
  <si>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</si>
  <si>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</si>
  <si>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</si>
  <si>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</si>
  <si>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</si>
  <si>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</si>
  <si>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</si>
  <si>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</si>
  <si>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</si>
  <si>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</si>
  <si>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</si>
  <si>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</si>
  <si>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</si>
  <si>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</si>
  <si>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</si>
  <si>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</si>
  <si>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</si>
  <si>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</si>
  <si>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</si>
  <si>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</si>
  <si>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</si>
  <si>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</si>
  <si>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</si>
  <si>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</si>
  <si>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</si>
  <si>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</si>
  <si>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</si>
  <si>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</si>
  <si>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</si>
  <si>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</si>
  <si>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</si>
  <si>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</si>
  <si>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</si>
  <si>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</si>
  <si>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</si>
  <si>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</si>
  <si>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</si>
  <si>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</si>
  <si>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</si>
  <si>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</si>
  <si>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</si>
  <si>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</si>
  <si>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</si>
  <si>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</si>
  <si>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</si>
  <si>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</si>
  <si>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</si>
  <si>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</si>
  <si>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</si>
  <si>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</si>
  <si>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</si>
  <si>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</si>
  <si>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</si>
  <si>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</si>
  <si>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</si>
  <si>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</si>
  <si>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</si>
  <si>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</si>
  <si>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</si>
  <si>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</si>
  <si>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</si>
  <si>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</si>
  <si>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</si>
  <si>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</si>
  <si>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</si>
  <si>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</si>
  <si>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</si>
  <si>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</si>
  <si>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</si>
  <si>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</si>
  <si>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</si>
  <si>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</si>
  <si>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</si>
  <si>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</si>
  <si>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</si>
  <si>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</si>
  <si>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</si>
  <si>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</si>
  <si>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</si>
  <si>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</si>
  <si>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</si>
  <si>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</si>
  <si>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</si>
  <si>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</si>
  <si>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</si>
  <si>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</si>
  <si>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</si>
  <si>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</si>
  <si>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</si>
  <si>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</si>
  <si>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</si>
  <si>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</si>
  <si>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</si>
  <si>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</si>
  <si>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</si>
  <si>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</si>
  <si>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</si>
  <si>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</si>
  <si>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</si>
  <si>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</si>
  <si>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</si>
  <si>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</si>
  <si>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</si>
  <si>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</si>
  <si>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</si>
  <si>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</si>
  <si>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</si>
  <si>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</si>
  <si>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</si>
  <si>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</si>
  <si>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</si>
  <si>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</si>
  <si>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</si>
  <si>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</si>
  <si>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</si>
  <si>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</si>
  <si>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</si>
  <si>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</si>
  <si>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</si>
  <si>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</si>
  <si>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</si>
  <si>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</si>
  <si>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</si>
  <si>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</si>
  <si>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</si>
  <si>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</si>
  <si>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</si>
  <si>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</si>
  <si>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</si>
  <si>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</si>
  <si>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</si>
  <si>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</si>
  <si>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</si>
  <si>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</si>
  <si>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</si>
  <si>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</si>
  <si>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</si>
  <si>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</si>
  <si>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</si>
  <si>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</si>
  <si>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</si>
  <si>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</si>
  <si>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</si>
  <si>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</si>
  <si>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</si>
  <si>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</si>
  <si>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</si>
  <si>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</si>
  <si>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</si>
  <si>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</si>
  <si>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</si>
  <si>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</si>
  <si>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</si>
  <si>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</si>
  <si>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</si>
  <si>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</si>
  <si>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</si>
  <si>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</si>
  <si>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</si>
  <si>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</si>
  <si>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</si>
  <si>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</si>
  <si>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</si>
  <si>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</si>
  <si>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</si>
  <si>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</si>
  <si>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</si>
  <si>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</si>
  <si>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</si>
  <si>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</si>
  <si>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</si>
  <si>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</si>
  <si>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</si>
  <si>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</si>
  <si>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</si>
  <si>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</si>
  <si>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</si>
  <si>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</si>
  <si>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</si>
  <si>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</si>
  <si>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</si>
  <si>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</si>
  <si>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</si>
  <si>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</si>
  <si>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</si>
  <si>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</si>
  <si>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</si>
  <si>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</si>
  <si>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</si>
  <si>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</si>
  <si>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</si>
  <si>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</si>
  <si>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</si>
  <si>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</si>
  <si>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</si>
  <si>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</si>
  <si>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</si>
  <si>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</si>
  <si>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</si>
  <si>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</si>
  <si>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</si>
  <si>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</si>
  <si>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</si>
  <si>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</si>
  <si>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</si>
  <si>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</si>
  <si>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</si>
  <si>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</si>
  <si>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</si>
  <si>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</si>
  <si>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</si>
  <si>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</si>
  <si>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</si>
  <si>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</si>
  <si>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</si>
  <si>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</si>
  <si>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</si>
  <si>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</si>
  <si>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</si>
  <si>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</si>
  <si>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</si>
  <si>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</si>
  <si>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</si>
  <si>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</si>
  <si>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</si>
  <si>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</si>
  <si>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</si>
  <si>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</si>
  <si>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</si>
  <si>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</si>
  <si>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</si>
  <si>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</si>
  <si>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</si>
  <si>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</si>
  <si>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</si>
  <si>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</si>
  <si>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</si>
  <si>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</si>
  <si>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</si>
  <si>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</si>
  <si>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</si>
  <si>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</si>
  <si>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</si>
  <si>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</si>
  <si>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</si>
  <si>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</si>
  <si>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</si>
  <si>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</si>
  <si>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</si>
  <si>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</si>
  <si>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</si>
  <si>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</si>
  <si>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</si>
  <si>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</si>
  <si>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</si>
  <si>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</si>
  <si>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</si>
  <si>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</si>
  <si>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</si>
  <si>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</si>
  <si>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</si>
  <si>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</si>
  <si>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</si>
  <si>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</si>
  <si>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</si>
  <si>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</si>
  <si>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</si>
  <si>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</si>
  <si>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</si>
  <si>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</si>
  <si>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</si>
  <si>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</si>
  <si>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</si>
  <si>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</si>
  <si>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</si>
  <si>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</si>
  <si>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</si>
  <si>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</si>
  <si>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</si>
  <si>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</si>
  <si>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</si>
  <si>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</si>
  <si>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</si>
  <si>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</si>
  <si>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</si>
  <si>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</si>
  <si>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</si>
  <si>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</si>
  <si>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</si>
  <si>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</si>
  <si>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</si>
  <si>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</si>
  <si>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</si>
  <si>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</si>
  <si>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</si>
  <si>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</si>
  <si>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</si>
  <si>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</si>
  <si>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</si>
  <si>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</si>
  <si>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</si>
  <si>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</si>
  <si>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</si>
  <si>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</si>
  <si>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</si>
  <si>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</si>
  <si>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</si>
  <si>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</si>
  <si>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</si>
  <si>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</si>
  <si>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</si>
  <si>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</si>
  <si>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</si>
  <si>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</si>
  <si>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</si>
  <si>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</si>
  <si>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</si>
  <si>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</si>
  <si>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</si>
  <si>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</si>
  <si>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</si>
  <si>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</si>
  <si>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</si>
  <si>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</si>
  <si>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</si>
  <si>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</si>
  <si>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</si>
  <si>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</si>
  <si>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</si>
  <si>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</si>
  <si>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</si>
  <si>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</si>
  <si>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</si>
  <si>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</si>
  <si>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</si>
  <si>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</si>
  <si>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</si>
  <si>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</si>
  <si>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</si>
  <si>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</si>
  <si>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</si>
  <si>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</si>
  <si>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</si>
  <si>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</si>
  <si>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</si>
  <si>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</si>
  <si>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</si>
  <si>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</si>
  <si>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</si>
  <si>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</si>
  <si>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</si>
  <si>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</si>
  <si>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</si>
  <si>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</si>
  <si>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</si>
  <si>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</si>
  <si>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</si>
  <si>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</si>
  <si>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</si>
  <si>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</si>
  <si>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</si>
  <si>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</si>
  <si>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</si>
  <si>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</si>
  <si>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</si>
  <si>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</si>
  <si>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</si>
  <si>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</si>
  <si>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</si>
  <si>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</si>
  <si>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</si>
  <si>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</si>
  <si>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</si>
  <si>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</si>
  <si>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</si>
  <si>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</si>
  <si>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</si>
  <si>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</si>
  <si>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</si>
  <si>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</si>
  <si>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</si>
  <si>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</si>
  <si>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</si>
  <si>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</si>
  <si>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</si>
  <si>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</si>
  <si>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</si>
  <si>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</si>
  <si>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</si>
  <si>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</si>
  <si>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</si>
  <si>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</si>
  <si>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</si>
  <si>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</si>
  <si>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</si>
  <si>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</si>
  <si>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</si>
  <si>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</si>
  <si>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</si>
  <si>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</si>
  <si>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</si>
  <si>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</si>
  <si>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</si>
  <si>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</si>
  <si>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</si>
  <si>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</si>
  <si>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</si>
  <si>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</si>
  <si>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</si>
  <si>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</si>
  <si>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</si>
  <si>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</si>
  <si>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</si>
  <si>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</si>
  <si>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</si>
  <si>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</si>
  <si>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</si>
  <si>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</si>
  <si>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</si>
  <si>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</si>
  <si>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</si>
  <si>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</si>
  <si>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</si>
  <si>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</si>
  <si>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</si>
  <si>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</si>
  <si>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</si>
  <si>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</si>
  <si>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</si>
  <si>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</si>
  <si>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</si>
  <si>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</si>
  <si>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</si>
  <si>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</si>
  <si>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</si>
  <si>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</si>
  <si>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</si>
  <si>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</si>
  <si>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</si>
  <si>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</si>
  <si>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</si>
  <si>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</si>
  <si>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</si>
  <si>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</si>
  <si>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</si>
  <si>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</si>
  <si>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</si>
  <si>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</si>
  <si>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</si>
  <si>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</si>
  <si>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</si>
  <si>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</si>
  <si>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</si>
  <si>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</si>
  <si>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</si>
  <si>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</si>
  <si>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</si>
  <si>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</si>
  <si>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</si>
  <si>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</si>
  <si>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</si>
  <si>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</si>
  <si>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</si>
  <si>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</si>
  <si>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</si>
  <si>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</si>
  <si>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</si>
  <si>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</si>
  <si>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</si>
  <si>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</si>
  <si>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</si>
  <si>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</si>
  <si>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</si>
  <si>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</si>
  <si>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</si>
  <si>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</si>
  <si>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</si>
  <si>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</si>
  <si>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</si>
  <si>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</si>
  <si>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</si>
  <si>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</si>
  <si>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</si>
  <si>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</si>
  <si>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</si>
  <si>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</si>
  <si>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</si>
  <si>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</si>
  <si>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</si>
  <si>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</si>
  <si>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</si>
  <si>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</si>
  <si>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</si>
  <si>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</si>
  <si>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</si>
  <si>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</si>
  <si>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</si>
  <si>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</si>
  <si>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</si>
  <si>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</si>
  <si>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</si>
  <si>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</si>
  <si>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</si>
  <si>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</si>
  <si>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</si>
  <si>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</si>
  <si>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</si>
  <si>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</si>
  <si>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</si>
  <si>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</si>
  <si>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</si>
  <si>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</si>
  <si>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</si>
  <si>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</si>
  <si>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</si>
  <si>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</si>
  <si>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</si>
  <si>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</si>
  <si>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</si>
  <si>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</si>
  <si>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</si>
  <si>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</si>
  <si>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</si>
  <si>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</si>
  <si>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</si>
  <si>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</si>
  <si>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</si>
  <si>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</si>
  <si>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</si>
  <si>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</si>
  <si>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</si>
  <si>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</si>
  <si>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</si>
  <si>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</si>
  <si>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</si>
  <si>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</si>
  <si>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</si>
  <si>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</si>
  <si>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</si>
  <si>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</si>
  <si>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</si>
  <si>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</si>
  <si>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</si>
  <si>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</si>
  <si>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</si>
  <si>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</si>
  <si>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</si>
  <si>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</si>
  <si>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</si>
  <si>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</si>
  <si>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</si>
  <si>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</si>
  <si>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</si>
  <si>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</si>
  <si>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</si>
  <si>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</si>
  <si>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</si>
  <si>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</si>
  <si>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</si>
  <si>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</si>
  <si>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</si>
  <si>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</si>
  <si>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</si>
  <si>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</si>
  <si>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</si>
  <si>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</si>
  <si>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</si>
  <si>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</si>
  <si>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</si>
  <si>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</si>
  <si>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</si>
  <si>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</si>
  <si>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</si>
  <si>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</si>
  <si>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</si>
  <si>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</si>
  <si>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</si>
  <si>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</si>
  <si>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</si>
  <si>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</si>
  <si>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</si>
  <si>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</si>
  <si>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</si>
  <si>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</si>
  <si>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</si>
  <si>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</si>
  <si>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</si>
  <si>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</si>
  <si>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</si>
  <si>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</si>
  <si>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</si>
  <si>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</si>
  <si>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</si>
  <si>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</si>
  <si>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</si>
  <si>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</si>
  <si>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</si>
  <si>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</si>
  <si>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</si>
  <si>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</si>
  <si>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</si>
  <si>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</si>
  <si>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</si>
  <si>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</si>
  <si>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</si>
  <si>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</si>
  <si>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</si>
  <si>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</si>
  <si>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</si>
  <si>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</si>
  <si>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</si>
  <si>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</si>
  <si>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</si>
  <si>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</si>
  <si>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</si>
  <si>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</si>
  <si>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</si>
  <si>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</si>
  <si>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</si>
  <si>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</si>
  <si>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</si>
  <si>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</si>
  <si>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</si>
  <si>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</si>
  <si>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</si>
  <si>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</si>
  <si>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</si>
  <si>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</si>
  <si>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</si>
  <si>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</si>
  <si>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</si>
  <si>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</si>
  <si>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</si>
  <si>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</si>
  <si>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</si>
  <si>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</si>
  <si>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</si>
  <si>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</si>
  <si>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</si>
  <si>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</si>
  <si>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</si>
  <si>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</si>
  <si>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</si>
  <si>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</si>
  <si>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</si>
  <si>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</si>
  <si>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</si>
  <si>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</si>
  <si>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</si>
  <si>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</si>
  <si>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</si>
  <si>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</si>
  <si>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</si>
  <si>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</si>
  <si>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</si>
  <si>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</si>
  <si>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</si>
  <si>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</si>
  <si>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</si>
  <si>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</si>
  <si>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</si>
  <si>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</si>
  <si>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</si>
  <si>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</si>
  <si>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</si>
  <si>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</si>
  <si>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</si>
  <si>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</si>
  <si>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</si>
  <si>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</si>
  <si>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</si>
  <si>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</si>
  <si>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</si>
  <si>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</si>
  <si>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</si>
  <si>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</si>
  <si>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</si>
  <si>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</si>
  <si>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</si>
  <si>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</si>
  <si>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</si>
  <si>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</si>
  <si>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</si>
  <si>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</si>
  <si>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</si>
  <si>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</si>
  <si>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</si>
  <si>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</si>
  <si>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</si>
  <si>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</si>
  <si>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</si>
  <si>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</si>
  <si>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</si>
  <si>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</si>
  <si>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</si>
  <si>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</si>
  <si>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</si>
  <si>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</si>
  <si>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</si>
  <si>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</si>
  <si>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</si>
  <si>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</si>
  <si>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</si>
  <si>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</si>
  <si>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</si>
  <si>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</si>
  <si>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</si>
  <si>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</si>
  <si>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</si>
  <si>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</si>
  <si>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</si>
  <si>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</si>
  <si>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</si>
  <si>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</si>
  <si>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</si>
  <si>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</si>
  <si>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</si>
  <si>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</si>
  <si>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</si>
  <si>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</si>
  <si>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</si>
  <si>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</si>
  <si>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</si>
  <si>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</si>
  <si>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</si>
  <si>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</si>
  <si>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</si>
  <si>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</si>
  <si>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</si>
  <si>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</si>
  <si>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</si>
  <si>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</si>
  <si>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</si>
  <si>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</si>
  <si>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</si>
  <si>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</si>
  <si>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</si>
  <si>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</si>
  <si>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</si>
  <si>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</si>
  <si>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</si>
  <si>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</si>
  <si>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</si>
  <si>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</si>
  <si>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</si>
  <si>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</si>
  <si>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</si>
  <si>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</si>
  <si>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</si>
  <si>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</si>
  <si>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</si>
  <si>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</si>
  <si>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</si>
  <si>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</si>
  <si>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</si>
  <si>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</si>
  <si>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</si>
  <si>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</si>
  <si>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</si>
  <si>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</si>
  <si>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</si>
  <si>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</si>
  <si>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</si>
  <si>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</si>
  <si>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</si>
  <si>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</si>
  <si>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</si>
  <si>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</si>
  <si>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</si>
  <si>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</si>
  <si>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</si>
  <si>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</si>
  <si>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</si>
  <si>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</si>
  <si>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</si>
  <si>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</si>
  <si>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</si>
  <si>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</si>
  <si>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</si>
  <si>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</si>
  <si>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</si>
  <si>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</si>
  <si>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</si>
  <si>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</si>
  <si>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</si>
  <si>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</si>
  <si>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</si>
  <si>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</si>
  <si>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</si>
  <si>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</si>
  <si>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</si>
  <si>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</si>
  <si>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</si>
  <si>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</si>
  <si>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</si>
  <si>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</si>
  <si>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</si>
  <si>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</si>
  <si>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</si>
  <si>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</si>
  <si>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</si>
  <si>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</si>
  <si>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</si>
  <si>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</si>
  <si>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</si>
  <si>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</si>
  <si>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</si>
  <si>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</si>
  <si>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</si>
  <si>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</si>
  <si>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</si>
  <si>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</si>
  <si>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</si>
  <si>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</si>
  <si>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</si>
  <si>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</si>
  <si>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</si>
  <si>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</si>
  <si>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</si>
  <si>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</si>
  <si>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</si>
  <si>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</si>
  <si>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</si>
  <si>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</si>
  <si>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</si>
  <si>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</si>
  <si>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</si>
  <si>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</si>
  <si>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</si>
  <si>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</si>
  <si>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</si>
  <si>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</si>
  <si>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</si>
  <si>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</si>
  <si>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</si>
  <si>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</si>
  <si>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</si>
  <si>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</si>
  <si>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</si>
  <si>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</si>
  <si>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</si>
  <si>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</si>
  <si>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</si>
  <si>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</si>
  <si>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</si>
  <si>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</si>
  <si>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</si>
  <si>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</si>
  <si>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</si>
  <si>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</si>
  <si>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</si>
  <si>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</si>
  <si>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</si>
  <si>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</si>
  <si>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</si>
  <si>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</si>
  <si>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</si>
  <si>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</si>
  <si>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</si>
  <si>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</si>
  <si>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</si>
  <si>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</si>
  <si>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</si>
  <si>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</si>
  <si>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</si>
  <si>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</si>
  <si>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</si>
  <si>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</si>
  <si>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</si>
  <si>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</si>
  <si>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</si>
  <si>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</si>
  <si>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</si>
  <si>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</si>
  <si>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</si>
  <si>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</si>
  <si>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</si>
  <si>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</si>
  <si>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</si>
  <si>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</si>
  <si>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</si>
  <si>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</si>
  <si>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</si>
  <si>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</si>
  <si>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</si>
  <si>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</si>
  <si>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</si>
  <si>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</si>
  <si>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</si>
  <si>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</si>
  <si>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</si>
  <si>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</si>
  <si>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</si>
  <si>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</si>
  <si>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</si>
  <si>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</si>
  <si>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</si>
  <si>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</si>
  <si>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</si>
  <si>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</si>
  <si>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</si>
  <si>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</si>
  <si>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</si>
  <si>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</si>
  <si>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</si>
  <si>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</si>
  <si>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</si>
  <si>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</si>
  <si>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</si>
  <si>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</si>
  <si>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</si>
  <si>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</si>
  <si>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</si>
  <si>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</si>
  <si>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</si>
  <si>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</si>
  <si>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</si>
  <si>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</si>
  <si>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</si>
  <si>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</si>
  <si>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</si>
  <si>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</si>
  <si>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</si>
  <si>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</si>
  <si>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</si>
  <si>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</si>
  <si>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</si>
  <si>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</si>
  <si>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</si>
  <si>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</si>
  <si>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</si>
  <si>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</si>
  <si>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</si>
  <si>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</si>
  <si>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</si>
  <si>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</si>
  <si>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</si>
  <si>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</si>
  <si>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</si>
  <si>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</si>
  <si>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</si>
  <si>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</si>
  <si>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</si>
  <si>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</si>
  <si>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</si>
  <si>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</si>
  <si>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</si>
  <si>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</si>
  <si>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</si>
  <si>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</si>
  <si>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</si>
  <si>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</si>
  <si>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</si>
  <si>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</si>
  <si>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</si>
  <si>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</si>
  <si>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</si>
  <si>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</si>
  <si>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</si>
  <si>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</si>
  <si>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</si>
  <si>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</si>
  <si>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</si>
  <si>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</si>
  <si>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</si>
  <si>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</si>
  <si>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</si>
  <si>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</si>
  <si>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</si>
  <si>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</si>
  <si>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</si>
  <si>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</si>
  <si>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</si>
  <si>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</si>
  <si>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</si>
  <si>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</si>
  <si>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</si>
  <si>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</si>
  <si>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</si>
  <si>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</si>
  <si>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</si>
  <si>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</si>
  <si>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</si>
  <si>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</si>
  <si>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</si>
  <si>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</si>
  <si>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</si>
  <si>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</si>
  <si>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</si>
  <si>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</si>
  <si>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</si>
  <si>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</si>
  <si>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</si>
  <si>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</si>
  <si>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</si>
  <si>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</si>
  <si>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</si>
  <si>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</si>
  <si>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</si>
  <si>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</si>
  <si>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</si>
  <si>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</si>
  <si>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</si>
  <si>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</si>
  <si>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</si>
  <si>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</si>
  <si>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</si>
  <si>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</si>
  <si>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</si>
  <si>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</si>
  <si>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</si>
  <si>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</si>
  <si>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</si>
  <si>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</si>
  <si>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</si>
  <si>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</si>
  <si>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</si>
  <si>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</si>
  <si>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</si>
  <si>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</si>
  <si>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</si>
  <si>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</si>
  <si>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</si>
  <si>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</si>
  <si>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</si>
  <si>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</si>
  <si>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</si>
  <si>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</si>
  <si>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</si>
  <si>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</si>
  <si>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</si>
  <si>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</si>
  <si>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</si>
  <si>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</si>
  <si>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</si>
  <si>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</si>
  <si>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</si>
  <si>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</si>
  <si>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</si>
  <si>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</si>
  <si>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</si>
  <si>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</si>
  <si>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</si>
  <si>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</si>
  <si>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</si>
  <si>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</si>
  <si>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</si>
  <si>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</si>
  <si>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</si>
  <si>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</si>
  <si>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</si>
  <si>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</si>
  <si>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</si>
  <si>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</si>
  <si>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</si>
  <si>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</si>
  <si>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</si>
  <si>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</si>
  <si>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</si>
  <si>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</si>
  <si>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</si>
  <si>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</si>
  <si>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</si>
  <si>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</si>
  <si>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</si>
  <si>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</si>
  <si>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</si>
  <si>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</si>
  <si>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</si>
  <si>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</si>
  <si>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</si>
  <si>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</si>
  <si>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</si>
  <si>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</si>
  <si>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</si>
  <si>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</si>
  <si>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</si>
  <si>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</si>
  <si>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</si>
  <si>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</si>
  <si>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</si>
  <si>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</si>
  <si>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</si>
  <si>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</si>
  <si>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</si>
  <si>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</si>
  <si>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</si>
  <si>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</si>
  <si>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</si>
  <si>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</si>
  <si>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</si>
  <si>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</si>
  <si>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</si>
  <si>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</si>
  <si>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</si>
  <si>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</si>
  <si>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</si>
  <si>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</si>
  <si>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</si>
  <si>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</si>
  <si>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</si>
  <si>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</si>
  <si>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</si>
  <si>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</si>
  <si>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</si>
  <si>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</si>
  <si>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</si>
  <si>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</si>
  <si>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</si>
  <si>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</si>
  <si>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</si>
  <si>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</si>
  <si>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</si>
  <si>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</si>
  <si>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</si>
  <si>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</si>
  <si>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</si>
  <si>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</si>
  <si>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</si>
  <si>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</si>
  <si>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</si>
  <si>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</si>
  <si>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</si>
  <si>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</si>
  <si>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</si>
  <si>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</si>
  <si>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</si>
  <si>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</si>
  <si>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</si>
  <si>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</si>
  <si>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</si>
  <si>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</si>
  <si>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</si>
  <si>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</si>
  <si>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</si>
  <si>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</si>
  <si>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</si>
  <si>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</si>
  <si>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</si>
  <si>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</si>
  <si>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</si>
  <si>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</si>
  <si>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</si>
  <si>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</si>
  <si>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</si>
  <si>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</si>
  <si>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</si>
  <si>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</si>
  <si>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</si>
  <si>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</si>
  <si>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</si>
  <si>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</si>
  <si>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</si>
  <si>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</si>
  <si>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</si>
  <si>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</si>
  <si>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</si>
  <si>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</si>
  <si>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</si>
  <si>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</si>
  <si>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</si>
  <si>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</si>
  <si>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</si>
  <si>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</si>
  <si>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</si>
  <si>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</si>
  <si>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</si>
  <si>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</si>
  <si>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</si>
  <si>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</si>
  <si>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</si>
  <si>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</si>
  <si>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</si>
  <si>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</si>
  <si>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</si>
  <si>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</si>
  <si>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</si>
  <si>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</si>
  <si>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</si>
  <si>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</si>
  <si>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</si>
  <si>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</si>
  <si>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</si>
  <si>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</si>
  <si>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</si>
  <si>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</si>
  <si>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</si>
  <si>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</si>
  <si>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</si>
  <si>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</si>
  <si>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</si>
  <si>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</si>
  <si>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</si>
  <si>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</si>
  <si>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</si>
  <si>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</si>
  <si>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</si>
  <si>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</si>
  <si>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</si>
  <si>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</si>
  <si>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</si>
  <si>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</si>
  <si>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</si>
  <si>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</si>
  <si>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</si>
  <si>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</si>
  <si>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</si>
  <si>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</si>
  <si>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</si>
  <si>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</si>
  <si>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</si>
  <si>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</si>
  <si>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</si>
  <si>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</si>
  <si>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</si>
  <si>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</si>
  <si>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</si>
  <si>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</si>
  <si>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</si>
  <si>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</si>
  <si>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</si>
  <si>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</si>
  <si>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</si>
  <si>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</si>
  <si>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</si>
  <si>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</si>
  <si>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</si>
  <si>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</si>
  <si>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</si>
  <si>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</si>
  <si>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</si>
  <si>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</si>
  <si>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</si>
  <si>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</si>
  <si>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</si>
  <si>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</si>
  <si>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</si>
  <si>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</si>
  <si>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</si>
  <si>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</si>
  <si>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</si>
  <si>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</si>
  <si>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</si>
  <si>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</si>
  <si>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</si>
  <si>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</si>
  <si>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</si>
  <si>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</si>
  <si>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</si>
  <si>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</si>
  <si>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</si>
  <si>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</si>
  <si>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</si>
  <si>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</si>
  <si>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</si>
  <si>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</si>
  <si>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</si>
  <si>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</si>
  <si>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</si>
  <si>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</si>
  <si>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</si>
  <si>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</si>
  <si>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</si>
  <si>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</si>
  <si>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</si>
  <si>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</si>
  <si>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</si>
  <si>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</si>
  <si>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</si>
  <si>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</si>
  <si>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</si>
  <si>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</si>
  <si>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</si>
  <si>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</si>
  <si>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</si>
  <si>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</si>
  <si>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</si>
  <si>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</si>
  <si>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</si>
  <si>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</si>
  <si>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</si>
  <si>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</si>
  <si>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</si>
  <si>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</si>
  <si>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</si>
  <si>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</si>
  <si>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</si>
  <si>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</si>
  <si>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</si>
  <si>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</si>
  <si>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</si>
  <si>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</si>
  <si>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</si>
  <si>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</si>
  <si>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</si>
  <si>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</si>
  <si>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</si>
  <si>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</si>
  <si>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</si>
  <si>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</si>
  <si>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</si>
  <si>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</si>
  <si>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</si>
  <si>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</si>
  <si>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</si>
  <si>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</si>
  <si>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</si>
  <si>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</si>
  <si>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</si>
  <si>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</si>
  <si>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</si>
  <si>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</si>
  <si>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</si>
  <si>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</si>
  <si>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</si>
  <si>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</si>
  <si>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</si>
  <si>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</si>
  <si>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</si>
  <si>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</si>
  <si>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</si>
  <si>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</si>
  <si>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</si>
  <si>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</si>
  <si>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</si>
  <si>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</si>
  <si>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</si>
  <si>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</si>
  <si>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</si>
  <si>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</si>
  <si>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</si>
  <si>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</si>
  <si>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</si>
  <si>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</si>
  <si>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</si>
  <si>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</si>
  <si>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</si>
  <si>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</si>
  <si>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</si>
  <si>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</si>
  <si>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</si>
  <si>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</si>
  <si>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</si>
  <si>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</si>
  <si>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</si>
  <si>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</si>
  <si>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</si>
  <si>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</si>
  <si>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</si>
  <si>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</si>
  <si>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</si>
  <si>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</si>
  <si>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</si>
  <si>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</si>
  <si>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</si>
  <si>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</si>
  <si>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</si>
  <si>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</si>
  <si>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</si>
  <si>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</si>
  <si>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</si>
  <si>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</si>
  <si>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</si>
  <si>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</si>
  <si>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</si>
  <si>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</si>
  <si>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</si>
  <si>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</si>
  <si>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</si>
  <si>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</si>
  <si>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</si>
  <si>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</si>
  <si>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</si>
  <si>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</si>
  <si>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</si>
  <si>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</si>
  <si>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</si>
  <si>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</si>
  <si>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</si>
  <si>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</si>
  <si>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</si>
  <si>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</si>
  <si>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</si>
  <si>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</si>
  <si>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</si>
  <si>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</si>
  <si>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</si>
  <si>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</si>
  <si>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</si>
  <si>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</si>
  <si>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</si>
  <si>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</si>
  <si>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</si>
  <si>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</si>
  <si>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</si>
  <si>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</si>
  <si>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</si>
  <si>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</si>
  <si>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</si>
  <si>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</si>
  <si>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</si>
  <si>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</si>
  <si>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</si>
  <si>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</si>
  <si>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</si>
  <si>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</si>
  <si>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</si>
  <si>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</si>
  <si>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</si>
  <si>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</si>
  <si>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</si>
  <si>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</si>
  <si>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</si>
  <si>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</si>
  <si>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</si>
  <si>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</si>
  <si>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</si>
  <si>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</si>
  <si>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</si>
  <si>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</si>
  <si>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</si>
  <si>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</si>
  <si>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</si>
  <si>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</si>
  <si>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</si>
  <si>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</si>
  <si>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</si>
  <si>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</si>
  <si>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</si>
  <si>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</si>
  <si>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</si>
  <si>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</si>
  <si>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</si>
  <si>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</si>
  <si>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</si>
  <si>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</si>
  <si>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</si>
  <si>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</si>
  <si>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</si>
  <si>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</si>
  <si>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</si>
  <si>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</si>
  <si>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</si>
  <si>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</si>
  <si>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</si>
  <si>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</si>
  <si>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</si>
  <si>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</si>
  <si>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</si>
  <si>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</si>
  <si>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</si>
  <si>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</si>
  <si>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</si>
  <si>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</si>
  <si>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</si>
  <si>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</si>
  <si>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</si>
  <si>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</si>
  <si>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</si>
  <si>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</si>
  <si>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</si>
  <si>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</si>
  <si>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</si>
  <si>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</si>
  <si>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</si>
  <si>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</si>
  <si>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</si>
  <si>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</si>
  <si>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</si>
  <si>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</si>
  <si>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</si>
  <si>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</si>
  <si>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</si>
  <si>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</si>
  <si>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</si>
  <si>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</si>
  <si>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</si>
  <si>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</si>
  <si>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</si>
  <si>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</si>
  <si>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</si>
  <si>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</si>
  <si>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</si>
  <si>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</si>
  <si>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</si>
  <si>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</si>
  <si>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</si>
  <si>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</si>
  <si>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</si>
  <si>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</si>
  <si>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</si>
  <si>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</si>
  <si>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</si>
  <si>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</si>
  <si>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</si>
  <si>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</si>
  <si>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</si>
  <si>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</si>
  <si>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</si>
  <si>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</si>
  <si>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</si>
  <si>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</si>
  <si>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</si>
  <si>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</si>
  <si>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</si>
  <si>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</si>
  <si>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</si>
  <si>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</si>
  <si>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</si>
  <si>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</si>
  <si>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</si>
  <si>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</si>
  <si>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</si>
  <si>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</si>
  <si>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</si>
  <si>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</si>
  <si>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</si>
  <si>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</si>
  <si>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</si>
  <si>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</si>
  <si>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</si>
  <si>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</si>
  <si>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</si>
  <si>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</si>
  <si>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</si>
  <si>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</si>
  <si>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</si>
  <si>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</si>
  <si>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</si>
  <si>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</si>
  <si>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</si>
  <si>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</si>
  <si>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</si>
  <si>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</si>
  <si>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</si>
  <si>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</si>
  <si>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</si>
  <si>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</si>
  <si>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</si>
  <si>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</si>
  <si>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</si>
  <si>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</si>
  <si>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</si>
  <si>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</si>
  <si>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</si>
  <si>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</si>
  <si>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</si>
  <si>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</si>
  <si>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</si>
  <si>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</si>
  <si>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</si>
  <si>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</si>
  <si>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</si>
  <si>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</si>
  <si>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</si>
  <si>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</si>
  <si>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</si>
  <si>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</si>
  <si>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</si>
  <si>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</si>
  <si>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</si>
  <si>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</si>
  <si>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</si>
  <si>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</si>
  <si>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</si>
  <si>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</si>
  <si>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</si>
  <si>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</si>
  <si>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</si>
  <si>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</si>
  <si>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</si>
  <si>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</si>
  <si>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</si>
  <si>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</si>
  <si>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</si>
  <si>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</si>
  <si>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</si>
  <si>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</si>
  <si>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</si>
  <si>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</si>
  <si>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</si>
  <si>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</si>
  <si>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</si>
  <si>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</si>
  <si>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</si>
  <si>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</si>
  <si>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</si>
  <si>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</si>
  <si>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</si>
  <si>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</si>
  <si>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</si>
  <si>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</si>
  <si>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</si>
  <si>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</si>
  <si>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</si>
  <si>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</si>
  <si>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</si>
  <si>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</si>
  <si>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</si>
  <si>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</si>
  <si>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</si>
  <si>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</si>
  <si>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</si>
  <si>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</si>
  <si>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</si>
  <si>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</si>
  <si>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</si>
  <si>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</si>
  <si>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</si>
  <si>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</si>
  <si>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</si>
  <si>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</si>
  <si>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</si>
  <si>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</si>
  <si>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</si>
  <si>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</si>
  <si>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</si>
  <si>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</si>
  <si>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</si>
  <si>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</si>
  <si>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</si>
  <si>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</si>
  <si>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</si>
  <si>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</si>
  <si>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</si>
  <si>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</si>
  <si>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</si>
  <si>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</si>
  <si>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</si>
  <si>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</si>
  <si>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</si>
  <si>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</si>
  <si>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</si>
  <si>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</si>
  <si>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</si>
  <si>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</si>
  <si>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</si>
  <si>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</si>
  <si>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</si>
  <si>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</si>
  <si>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</si>
  <si>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</si>
  <si>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</si>
  <si>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</si>
  <si>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</si>
  <si>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</si>
  <si>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</si>
  <si>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</si>
  <si>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</si>
  <si>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</si>
  <si>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</si>
  <si>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</si>
  <si>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</si>
  <si>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</si>
  <si>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</si>
  <si>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</si>
  <si>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</si>
  <si>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</si>
  <si>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</si>
  <si>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</si>
  <si>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</si>
  <si>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</si>
  <si>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</si>
  <si>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</si>
  <si>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</si>
  <si>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</si>
  <si>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</si>
  <si>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</si>
  <si>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</si>
  <si>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</si>
  <si>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</si>
  <si>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</si>
  <si>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</si>
  <si>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</si>
  <si>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</si>
  <si>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</si>
  <si>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</si>
  <si>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</si>
  <si>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</si>
  <si>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</si>
  <si>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</si>
  <si>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</si>
  <si>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</si>
  <si>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</si>
  <si>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</si>
  <si>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</si>
  <si>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</si>
  <si>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</si>
  <si>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</si>
  <si>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</si>
  <si>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</si>
  <si>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</si>
  <si>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</si>
  <si>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</si>
  <si>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</si>
  <si>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</si>
  <si>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</si>
  <si>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</si>
  <si>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</si>
  <si>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</si>
  <si>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</si>
  <si>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</si>
  <si>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</si>
  <si>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</si>
  <si>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</si>
  <si>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</si>
  <si>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</si>
  <si>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</si>
  <si>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</si>
  <si>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</si>
  <si>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</si>
  <si>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</si>
  <si>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</si>
  <si>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</si>
  <si>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</si>
  <si>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</si>
  <si>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</si>
  <si>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</si>
  <si>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</si>
  <si>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</si>
  <si>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</si>
  <si>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</si>
  <si>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</si>
  <si>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</si>
  <si>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</si>
  <si>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</si>
  <si>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</si>
  <si>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</si>
  <si>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</si>
  <si>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</si>
  <si>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</si>
  <si>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</si>
  <si>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</si>
  <si>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</si>
  <si>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</si>
  <si>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</si>
  <si>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</si>
  <si>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</si>
  <si>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</si>
  <si>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</si>
  <si>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</si>
  <si>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</si>
  <si>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</si>
  <si>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</si>
  <si>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</si>
  <si>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</si>
  <si>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</si>
  <si>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</si>
  <si>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</si>
  <si>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</si>
  <si>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</si>
  <si>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</si>
  <si>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</si>
  <si>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</si>
  <si>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</si>
  <si>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</si>
  <si>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</si>
  <si>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</si>
  <si>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</si>
  <si>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</si>
  <si>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</si>
  <si>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</si>
  <si>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</si>
  <si>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</si>
  <si>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</si>
  <si>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</si>
  <si>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</si>
  <si>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</si>
  <si>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</si>
  <si>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</si>
  <si>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</si>
  <si>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</si>
  <si>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</si>
  <si>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</si>
  <si>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</si>
  <si>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</si>
  <si>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</si>
  <si>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</si>
  <si>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</si>
  <si>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</si>
  <si>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</si>
  <si>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</si>
  <si>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</si>
  <si>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</si>
  <si>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</si>
  <si>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</si>
  <si>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</si>
  <si>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</si>
  <si>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</si>
  <si>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</si>
  <si>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</si>
  <si>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</si>
  <si>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</si>
  <si>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</si>
  <si>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</si>
  <si>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</si>
  <si>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</si>
  <si>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</si>
  <si>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</si>
  <si>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</si>
  <si>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</si>
  <si>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</si>
  <si>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</si>
  <si>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</si>
  <si>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</si>
  <si>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</si>
  <si>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</si>
  <si>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</si>
  <si>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</si>
  <si>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</si>
  <si>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</si>
  <si>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</si>
  <si>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</si>
  <si>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</si>
  <si>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</si>
  <si>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</si>
  <si>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</si>
  <si>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</si>
  <si>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</si>
  <si>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</si>
  <si>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</si>
  <si>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</si>
  <si>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</si>
  <si>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</si>
  <si>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</si>
  <si>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</si>
  <si>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</si>
  <si>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</si>
  <si>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</si>
  <si>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</si>
  <si>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</si>
  <si>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</si>
  <si>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</si>
  <si>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</si>
  <si>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</si>
  <si>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</si>
  <si>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</si>
  <si>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</si>
  <si>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</si>
  <si>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</si>
  <si>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</si>
  <si>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</si>
  <si>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</si>
  <si>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</si>
  <si>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</si>
  <si>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</si>
  <si>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</si>
  <si>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</si>
  <si>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</si>
  <si>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</si>
  <si>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</si>
  <si>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</si>
  <si>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</si>
  <si>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</si>
  <si>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</si>
  <si>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</si>
  <si>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</si>
  <si>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</si>
  <si>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</si>
  <si>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</si>
  <si>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</si>
  <si>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</si>
  <si>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</si>
  <si>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</si>
  <si>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</si>
  <si>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</si>
  <si>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</si>
  <si>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</si>
  <si>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</si>
  <si>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</si>
  <si>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</si>
  <si>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</si>
  <si>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</si>
  <si>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</si>
  <si>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</si>
  <si>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</si>
  <si>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</si>
  <si>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</si>
  <si>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</si>
  <si>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</si>
  <si>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</si>
  <si>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</si>
  <si>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</si>
  <si>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</si>
  <si>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</si>
  <si>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</si>
  <si>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</si>
  <si>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</si>
  <si>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</si>
  <si>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</si>
  <si>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</si>
  <si>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</si>
  <si>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</si>
  <si>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</si>
  <si>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</si>
  <si>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</si>
  <si>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</si>
  <si>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</si>
  <si>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</si>
  <si>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</si>
  <si>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</si>
  <si>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</si>
  <si>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</si>
  <si>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</si>
  <si>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</si>
  <si>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</si>
  <si>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</si>
  <si>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</si>
  <si>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</si>
  <si>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</si>
  <si>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</si>
  <si>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</si>
  <si>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</si>
  <si>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</si>
  <si>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</si>
  <si>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</si>
  <si>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</si>
  <si>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</si>
  <si>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</si>
  <si>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</si>
  <si>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</si>
  <si>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</si>
  <si>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</si>
  <si>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</si>
  <si>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</si>
  <si>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</si>
  <si>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</si>
  <si>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</si>
  <si>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</si>
  <si>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</si>
  <si>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</si>
  <si>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</si>
  <si>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</si>
  <si>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</si>
  <si>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</si>
  <si>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</si>
  <si>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</si>
  <si>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</si>
  <si>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</si>
  <si>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</si>
  <si>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</si>
  <si>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</si>
  <si>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</si>
  <si>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</si>
  <si>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</si>
  <si>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</si>
  <si>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</si>
  <si>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</si>
  <si>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</si>
  <si>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</si>
  <si>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</si>
  <si>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</si>
  <si>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</si>
  <si>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</si>
  <si>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</si>
  <si>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</si>
  <si>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</si>
  <si>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</si>
  <si>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</si>
  <si>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</si>
  <si>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</si>
  <si>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</si>
  <si>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</si>
  <si>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</si>
  <si>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</si>
  <si>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</si>
  <si>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</si>
  <si>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</si>
  <si>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</si>
  <si>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</si>
  <si>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</si>
  <si>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</si>
  <si>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</si>
  <si>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</si>
  <si>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</si>
  <si>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</si>
  <si>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</si>
  <si>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</si>
  <si>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</si>
  <si>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</si>
  <si>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</si>
  <si>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</si>
  <si>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</si>
  <si>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</si>
  <si>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</si>
  <si>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</si>
  <si>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</si>
  <si>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</si>
  <si>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</si>
  <si>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</si>
  <si>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</si>
  <si>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</si>
  <si>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</si>
  <si>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</si>
  <si>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</si>
  <si>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</si>
  <si>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</si>
  <si>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</si>
  <si>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</si>
  <si>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</si>
  <si>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</si>
  <si>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</si>
  <si>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</si>
  <si>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</si>
  <si>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</si>
  <si>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</si>
  <si>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</si>
  <si>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</si>
  <si>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</si>
  <si>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</si>
  <si>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</si>
  <si>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</si>
  <si>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</si>
  <si>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</si>
  <si>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</si>
  <si>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</si>
  <si>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</si>
  <si>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</si>
  <si>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</si>
  <si>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</si>
  <si>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</si>
  <si>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</si>
  <si>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</si>
  <si>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</si>
  <si>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</si>
  <si>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</si>
  <si>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</si>
  <si>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</si>
  <si>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</si>
  <si>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</si>
  <si>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</si>
  <si>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</si>
  <si>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</si>
  <si>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</si>
  <si>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</si>
  <si>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</si>
  <si>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</si>
  <si>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</si>
  <si>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</si>
  <si>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</si>
  <si>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</si>
  <si>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</si>
  <si>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</si>
  <si>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</si>
  <si>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</si>
  <si>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</si>
  <si>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</si>
  <si>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</si>
  <si>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</si>
  <si>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</si>
  <si>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</si>
  <si>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</si>
  <si>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</si>
  <si>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</si>
  <si>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</si>
  <si>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</si>
  <si>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</si>
  <si>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</si>
  <si>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</si>
  <si>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</si>
  <si>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</si>
  <si>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</si>
  <si>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</si>
  <si>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</si>
  <si>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</si>
  <si>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</si>
  <si>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</si>
  <si>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</si>
  <si>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</si>
  <si>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</si>
  <si>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</si>
  <si>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</si>
  <si>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</si>
  <si>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</si>
  <si>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</si>
  <si>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</si>
  <si>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</si>
  <si>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</si>
  <si>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</si>
  <si>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</si>
  <si>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</si>
  <si>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</si>
  <si>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</si>
  <si>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</si>
  <si>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</si>
  <si>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</si>
  <si>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</si>
  <si>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</si>
  <si>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</si>
  <si>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</si>
  <si>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</si>
  <si>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</si>
  <si>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</si>
  <si>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</si>
  <si>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</si>
  <si>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</si>
  <si>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</si>
  <si>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</si>
  <si>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</si>
  <si>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</si>
  <si>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</si>
  <si>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</si>
  <si>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</si>
  <si>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</si>
  <si>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</si>
  <si>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</si>
  <si>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</si>
  <si>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</si>
  <si>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</si>
  <si>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</si>
  <si>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</si>
  <si>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</si>
  <si>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</si>
  <si>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</si>
  <si>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</si>
  <si>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</si>
  <si>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</si>
  <si>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</si>
  <si>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</si>
  <si>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</si>
  <si>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</si>
  <si>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</si>
  <si>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</si>
  <si>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</si>
  <si>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</si>
  <si>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</si>
  <si>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</si>
  <si>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</si>
  <si>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</si>
  <si>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</si>
  <si>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</si>
  <si>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</si>
  <si>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</si>
  <si>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</si>
  <si>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</si>
  <si>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</si>
  <si>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</si>
  <si>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</si>
  <si>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</si>
  <si>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</si>
  <si>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</si>
  <si>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</si>
  <si>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</si>
  <si>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</si>
  <si>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</si>
  <si>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</si>
  <si>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</si>
  <si>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</si>
  <si>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</si>
  <si>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</si>
  <si>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</si>
  <si>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</si>
  <si>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</si>
  <si>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</si>
  <si>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</si>
  <si>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</si>
  <si>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</si>
  <si>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</si>
  <si>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</si>
  <si>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</si>
  <si>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</si>
  <si>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</si>
  <si>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</si>
  <si>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</si>
  <si>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</si>
  <si>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</si>
  <si>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</si>
  <si>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</si>
  <si>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</si>
  <si>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</si>
  <si>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</si>
  <si>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</si>
  <si>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</si>
  <si>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</si>
  <si>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</si>
  <si>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</si>
  <si>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</si>
  <si>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</si>
  <si>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</si>
  <si>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</si>
  <si>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</si>
  <si>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</si>
  <si>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</si>
  <si>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</si>
  <si>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</si>
  <si>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</si>
  <si>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</si>
  <si>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</si>
  <si>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</si>
  <si>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</si>
  <si>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</si>
  <si>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</si>
  <si>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</si>
  <si>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</si>
  <si>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</si>
  <si>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</si>
  <si>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</si>
  <si>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</si>
  <si>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</si>
  <si>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</si>
  <si>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</si>
  <si>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</si>
  <si>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</si>
  <si>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</si>
  <si>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</si>
  <si>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</si>
  <si>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</si>
  <si>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</si>
  <si>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</si>
  <si>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</si>
  <si>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</si>
  <si>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</si>
  <si>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</si>
  <si>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</si>
  <si>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</si>
  <si>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</si>
  <si>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</si>
  <si>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</si>
  <si>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</si>
  <si>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</si>
  <si>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</si>
  <si>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</si>
  <si>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</si>
  <si>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</si>
  <si>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</si>
  <si>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</si>
  <si>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</si>
  <si>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</si>
  <si>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</si>
  <si>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</si>
  <si>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</si>
  <si>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</si>
  <si>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</si>
  <si>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</si>
  <si>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</si>
  <si>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</si>
  <si>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</si>
  <si>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</si>
  <si>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</si>
  <si>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</si>
  <si>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</si>
  <si>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</si>
  <si>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</si>
  <si>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</si>
  <si>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</si>
  <si>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</si>
  <si>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</si>
  <si>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</si>
  <si>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</si>
  <si>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</si>
  <si>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</si>
  <si>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</si>
  <si>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</si>
  <si>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</si>
  <si>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</si>
  <si>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</si>
  <si>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</si>
  <si>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</si>
  <si>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</si>
  <si>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</si>
  <si>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</si>
  <si>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</si>
  <si>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</si>
  <si>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</si>
  <si>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</si>
  <si>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</si>
  <si>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</si>
  <si>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</si>
  <si>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</si>
  <si>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</si>
  <si>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</si>
  <si>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</si>
  <si>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</si>
  <si>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</si>
  <si>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</si>
  <si>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</si>
  <si>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</si>
  <si>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</si>
  <si>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</si>
  <si>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</si>
  <si>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</si>
  <si>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</si>
  <si>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</si>
  <si>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</si>
  <si>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</si>
  <si>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</si>
  <si>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</si>
  <si>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</si>
  <si>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</si>
  <si>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</si>
  <si>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</si>
  <si>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</si>
  <si>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</si>
  <si>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</si>
  <si>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</si>
  <si>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</si>
  <si>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</si>
  <si>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</si>
  <si>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</si>
  <si>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</si>
  <si>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</si>
  <si>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</si>
  <si>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</si>
  <si>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</si>
  <si>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</si>
  <si>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</si>
  <si>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</si>
  <si>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</si>
  <si>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</si>
  <si>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</si>
  <si>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</si>
  <si>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</si>
  <si>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</si>
  <si>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</si>
  <si>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</si>
  <si>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</si>
  <si>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</si>
  <si>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</si>
  <si>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</si>
  <si>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</si>
  <si>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</si>
  <si>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</si>
  <si>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</si>
  <si>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</si>
  <si>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</si>
  <si>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</si>
  <si>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</si>
  <si>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</si>
  <si>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</si>
  <si>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</si>
  <si>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</si>
  <si>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</si>
  <si>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</si>
  <si>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</si>
  <si>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</si>
  <si>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</si>
  <si>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</si>
  <si>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</si>
  <si>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</si>
  <si>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</si>
  <si>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</si>
  <si>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</si>
  <si>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</si>
  <si>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</si>
  <si>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</si>
  <si>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</si>
  <si>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</si>
  <si>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</si>
  <si>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</si>
  <si>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</si>
  <si>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</si>
  <si>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</si>
  <si>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</si>
  <si>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</si>
  <si>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</si>
  <si>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</si>
  <si>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</si>
  <si>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</si>
  <si>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</si>
  <si>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</si>
  <si>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</si>
  <si>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</si>
  <si>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</si>
  <si>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</si>
  <si>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</si>
  <si>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</si>
  <si>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</si>
  <si>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</si>
  <si>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</si>
  <si>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</si>
  <si>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</si>
  <si>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</si>
  <si>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</si>
  <si>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</si>
  <si>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</si>
  <si>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</si>
  <si>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</si>
  <si>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</si>
  <si>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</si>
  <si>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</si>
  <si>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</si>
  <si>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</si>
  <si>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</si>
  <si>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</si>
  <si>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</si>
  <si>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</si>
  <si>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</si>
  <si>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</si>
  <si>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</si>
  <si>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</si>
  <si>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</si>
  <si>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</si>
  <si>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</si>
  <si>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</si>
  <si>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</si>
  <si>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</si>
  <si>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</si>
  <si>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</si>
  <si>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</si>
  <si>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</si>
  <si>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</si>
  <si>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</si>
  <si>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</si>
  <si>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</si>
  <si>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</si>
  <si>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</si>
  <si>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</si>
  <si>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</si>
  <si>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</si>
  <si>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</si>
  <si>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</si>
  <si>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</si>
  <si>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</si>
  <si>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</si>
  <si>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</si>
  <si>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</si>
  <si>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</si>
  <si>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</si>
  <si>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</si>
  <si>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</si>
  <si>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</si>
  <si>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</si>
  <si>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</si>
  <si>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</si>
  <si>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</si>
  <si>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</si>
  <si>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</si>
  <si>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</si>
  <si>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</si>
  <si>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</si>
  <si>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</si>
  <si>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</si>
  <si>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</si>
  <si>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</si>
  <si>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</si>
  <si>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</si>
  <si>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</si>
  <si>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</si>
  <si>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</si>
  <si>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</si>
  <si>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</si>
  <si>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</si>
  <si>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</si>
  <si>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</si>
  <si>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</si>
  <si>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</si>
  <si>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</si>
  <si>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</si>
  <si>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</si>
  <si>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</si>
  <si>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</si>
  <si>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</si>
  <si>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</si>
  <si>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</si>
  <si>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</si>
  <si>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</si>
  <si>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</si>
  <si>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</si>
  <si>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</si>
  <si>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</si>
  <si>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</si>
  <si>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</si>
  <si>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</si>
  <si>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</si>
  <si>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</si>
  <si>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</si>
  <si>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</si>
  <si>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</si>
  <si>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</si>
  <si>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</si>
  <si>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</si>
  <si>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</si>
  <si>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</si>
  <si>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</si>
  <si>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</si>
  <si>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</si>
  <si>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</si>
  <si>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</si>
  <si>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</si>
  <si>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</si>
  <si>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</si>
  <si>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</si>
  <si>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</si>
  <si>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</si>
  <si>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</si>
  <si>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</si>
  <si>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</si>
  <si>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</si>
  <si>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</si>
  <si>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</si>
  <si>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</si>
  <si>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</si>
  <si>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</si>
  <si>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</si>
  <si>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</si>
  <si>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</si>
  <si>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</si>
  <si>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</si>
  <si>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</si>
  <si>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</si>
  <si>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</si>
  <si>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</si>
  <si>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</si>
  <si>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</si>
  <si>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</si>
  <si>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</si>
  <si>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</si>
  <si>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</si>
  <si>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</si>
  <si>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</si>
  <si>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</si>
  <si>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</si>
  <si>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</si>
  <si>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</si>
  <si>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</si>
  <si>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</si>
  <si>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</si>
  <si>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</si>
  <si>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</si>
  <si>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</si>
  <si>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</si>
  <si>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</si>
  <si>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</si>
  <si>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</si>
  <si>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</si>
  <si>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</si>
  <si>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</si>
  <si>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</si>
  <si>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</si>
  <si>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</si>
  <si>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</si>
  <si>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</si>
  <si>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</si>
  <si>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</si>
  <si>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</si>
  <si>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</si>
  <si>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</si>
  <si>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</si>
  <si>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</si>
  <si>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</si>
  <si>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</si>
  <si>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</si>
  <si>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</si>
  <si>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</si>
  <si>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</si>
  <si>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</si>
  <si>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</si>
  <si>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</si>
  <si>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</si>
  <si>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</si>
  <si>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</si>
  <si>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</si>
  <si>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</si>
  <si>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</si>
  <si>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</si>
  <si>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</si>
  <si>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</si>
  <si>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</si>
  <si>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</si>
  <si>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</si>
  <si>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</si>
  <si>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</si>
  <si>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</si>
  <si>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</si>
  <si>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</si>
  <si>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</si>
  <si>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</si>
  <si>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</si>
  <si>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</si>
  <si>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</si>
  <si>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</si>
  <si>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</si>
  <si>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</si>
  <si>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</si>
  <si>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</si>
  <si>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</si>
  <si>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</si>
  <si>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</si>
  <si>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</si>
  <si>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</si>
  <si>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</si>
  <si>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</si>
  <si>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</si>
  <si>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</si>
  <si>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</si>
  <si>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</si>
  <si>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</si>
  <si>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</si>
  <si>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</si>
  <si>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</si>
  <si>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</si>
  <si>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</si>
  <si>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</si>
  <si>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</si>
  <si>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</si>
  <si>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</si>
  <si>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</si>
  <si>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</si>
  <si>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</si>
  <si>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</si>
  <si>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</si>
  <si>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</si>
  <si>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</si>
  <si>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</si>
  <si>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</si>
  <si>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</si>
  <si>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</si>
  <si>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</si>
  <si>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</si>
  <si>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</si>
  <si>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</si>
  <si>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</si>
  <si>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</si>
  <si>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</si>
  <si>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</si>
  <si>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</si>
  <si>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</si>
  <si>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</si>
  <si>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</si>
  <si>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</si>
  <si>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</si>
  <si>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</si>
  <si>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</si>
  <si>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</si>
  <si>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</si>
  <si>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</si>
  <si>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</si>
  <si>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</si>
  <si>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</si>
  <si>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</si>
  <si>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</si>
  <si>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</si>
  <si>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</si>
  <si>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</si>
  <si>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</si>
  <si>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</si>
  <si>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</si>
  <si>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</si>
  <si>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</si>
  <si>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</si>
  <si>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</si>
  <si>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</si>
  <si>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</si>
  <si>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</si>
  <si>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</si>
  <si>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</si>
  <si>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</si>
  <si>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</si>
  <si>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</si>
  <si>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</si>
  <si>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</si>
  <si>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</si>
  <si>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</si>
  <si>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</si>
  <si>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</si>
  <si>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</si>
  <si>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</si>
  <si>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</si>
  <si>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</si>
  <si>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</si>
  <si>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</si>
  <si>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</si>
  <si>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</si>
  <si>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</si>
  <si>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</si>
  <si>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</si>
  <si>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</si>
  <si>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</si>
  <si>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</si>
  <si>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</si>
  <si>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</si>
  <si>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</si>
  <si>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</si>
  <si>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</si>
  <si>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</si>
  <si>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</si>
  <si>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</si>
  <si>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</si>
  <si>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</si>
  <si>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</si>
  <si>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</si>
  <si>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</si>
  <si>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</si>
  <si>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</si>
  <si>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</si>
  <si>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</si>
  <si>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</si>
  <si>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</si>
  <si>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</si>
  <si>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</si>
  <si>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</si>
  <si>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</si>
  <si>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</si>
  <si>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</si>
  <si>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</si>
  <si>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</si>
  <si>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</si>
  <si>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</si>
  <si>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</si>
  <si>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</si>
  <si>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</si>
  <si>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</si>
  <si>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</si>
  <si>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</si>
  <si>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</si>
  <si>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</si>
  <si>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</si>
  <si>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</si>
  <si>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</si>
  <si>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</si>
  <si>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</si>
  <si>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</si>
  <si>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</si>
  <si>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</si>
  <si>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</si>
  <si>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</si>
  <si>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</si>
  <si>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</si>
  <si>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</si>
  <si>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</si>
  <si>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</si>
  <si>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</si>
  <si>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</si>
  <si>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</si>
  <si>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</si>
  <si>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</si>
  <si>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</si>
  <si>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</si>
  <si>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</si>
  <si>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</si>
  <si>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</si>
  <si>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</si>
  <si>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</si>
  <si>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</si>
  <si>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</si>
  <si>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</si>
  <si>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</si>
  <si>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</si>
  <si>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</si>
  <si>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</si>
  <si>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</si>
  <si>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</si>
  <si>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</si>
  <si>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</si>
  <si>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</si>
  <si>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</si>
  <si>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</si>
  <si>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</si>
  <si>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</si>
  <si>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</si>
  <si>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</si>
  <si>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</si>
  <si>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</si>
  <si>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</si>
  <si>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</si>
  <si>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</si>
  <si>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</si>
  <si>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</si>
  <si>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</si>
  <si>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</si>
  <si>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</si>
  <si>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</si>
  <si>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</si>
  <si>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</si>
  <si>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</si>
  <si>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</si>
  <si>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</si>
  <si>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</si>
  <si>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</si>
  <si>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</si>
  <si>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</si>
  <si>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</si>
  <si>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</si>
  <si>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</si>
  <si>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</si>
  <si>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</si>
  <si>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</si>
  <si>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</si>
  <si>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</si>
  <si>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</si>
  <si>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</si>
  <si>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</si>
  <si>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</si>
  <si>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</si>
  <si>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</si>
  <si>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</si>
  <si>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</si>
  <si>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</si>
  <si>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</si>
  <si>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</si>
  <si>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</si>
  <si>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</si>
  <si>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</si>
  <si>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</si>
  <si>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</si>
  <si>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</si>
  <si>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</si>
  <si>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</si>
  <si>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</si>
  <si>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</si>
  <si>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</si>
  <si>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</si>
  <si>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</si>
  <si>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</si>
  <si>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</si>
  <si>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</si>
  <si>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</si>
  <si>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</si>
  <si>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</si>
  <si>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</si>
  <si>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</si>
  <si>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</si>
  <si>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</si>
  <si>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</si>
  <si>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</si>
  <si>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</si>
  <si>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</si>
  <si>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</si>
  <si>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</si>
  <si>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</si>
  <si>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</si>
  <si>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</si>
  <si>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</si>
  <si>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</si>
  <si>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</si>
  <si>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</si>
  <si>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</si>
  <si>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</si>
  <si>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</si>
  <si>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</si>
  <si>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</si>
  <si>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</si>
  <si>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</si>
  <si>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</si>
  <si>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</si>
  <si>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</si>
  <si>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</si>
  <si>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</si>
  <si>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</si>
  <si>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</si>
  <si>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</si>
  <si>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</si>
  <si>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</si>
  <si>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</si>
  <si>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</si>
  <si>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</si>
  <si>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</si>
  <si>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</si>
  <si>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</si>
  <si>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</si>
  <si>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</si>
  <si>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</si>
  <si>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</si>
  <si>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</si>
  <si>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</si>
  <si>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</si>
  <si>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</si>
  <si>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</si>
  <si>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</si>
  <si>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</si>
  <si>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</si>
  <si>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</si>
  <si>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</si>
  <si>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</si>
  <si>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</si>
  <si>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</si>
  <si>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</si>
  <si>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</si>
  <si>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</si>
  <si>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</si>
  <si>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</si>
  <si>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</si>
  <si>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</si>
  <si>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</si>
  <si>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</si>
  <si>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</si>
  <si>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</si>
  <si>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</si>
  <si>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</si>
  <si>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</si>
  <si>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</si>
  <si>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</si>
  <si>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</si>
  <si>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</si>
  <si>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</si>
  <si>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</si>
  <si>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</si>
  <si>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</si>
  <si>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</si>
  <si>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</si>
  <si>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</si>
  <si>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</si>
  <si>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</si>
  <si>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</si>
  <si>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</si>
  <si>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</si>
  <si>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</si>
  <si>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</si>
  <si>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</si>
  <si>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</si>
  <si>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</si>
  <si>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</si>
  <si>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</si>
  <si>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</si>
  <si>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</si>
  <si>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</si>
  <si>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</si>
  <si>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</si>
  <si>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</si>
  <si>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</si>
  <si>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</si>
  <si>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</si>
  <si>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</si>
  <si>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</si>
  <si>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</si>
  <si>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</si>
  <si>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</si>
  <si>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</si>
  <si>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</si>
  <si>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</si>
  <si>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</si>
  <si>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</si>
  <si>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</si>
  <si>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</si>
  <si>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</si>
  <si>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</si>
  <si>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</si>
  <si>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</si>
  <si>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</si>
  <si>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</si>
  <si>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</si>
  <si>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</si>
  <si>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</si>
  <si>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</si>
  <si>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</si>
  <si>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</si>
  <si>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</si>
  <si>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</si>
  <si>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</si>
  <si>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</si>
  <si>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</si>
  <si>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</si>
  <si>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</si>
  <si>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</si>
  <si>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</si>
  <si>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</si>
  <si>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</si>
  <si>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</si>
  <si>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</si>
  <si>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</si>
  <si>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</si>
  <si>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</si>
  <si>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</si>
  <si>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</si>
  <si>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</si>
  <si>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</si>
  <si>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</si>
  <si>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</si>
  <si>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</si>
  <si>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</si>
  <si>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</si>
  <si>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</si>
  <si>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</si>
  <si>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</si>
  <si>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</si>
  <si>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</si>
  <si>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</si>
  <si>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</si>
  <si>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</si>
  <si>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</si>
  <si>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</si>
  <si>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</si>
  <si>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</si>
  <si>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</si>
  <si>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</si>
  <si>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</si>
  <si>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</si>
  <si>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</si>
  <si>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</si>
  <si>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</si>
  <si>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</si>
  <si>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</si>
  <si>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</si>
  <si>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</si>
  <si>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</si>
  <si>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</si>
  <si>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</si>
  <si>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</si>
  <si>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</si>
  <si>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</si>
  <si>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</si>
  <si>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</si>
  <si>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</si>
  <si>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</si>
  <si>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</si>
  <si>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</si>
  <si>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</si>
  <si>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</si>
  <si>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</si>
  <si>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</si>
  <si>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</si>
  <si>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</si>
  <si>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</si>
  <si>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</si>
  <si>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</si>
  <si>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</si>
  <si>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</si>
  <si>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</si>
  <si>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</si>
  <si>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</si>
  <si>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</si>
  <si>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</si>
  <si>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</si>
  <si>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</si>
  <si>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</si>
  <si>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</si>
  <si>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</si>
  <si>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</si>
  <si>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</si>
  <si>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</si>
  <si>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</si>
  <si>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</si>
  <si>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</si>
  <si>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</si>
  <si>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</si>
  <si>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</si>
  <si>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</si>
  <si>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</si>
  <si>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</si>
  <si>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</si>
  <si>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</si>
  <si>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</si>
  <si>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</si>
  <si>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</si>
  <si>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</si>
  <si>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</si>
  <si>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</si>
  <si>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</si>
  <si>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</si>
  <si>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</si>
  <si>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</si>
  <si>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</si>
  <si>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</si>
  <si>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</si>
  <si>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</si>
  <si>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</si>
  <si>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</si>
  <si>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</si>
  <si>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</si>
  <si>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</si>
  <si>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</si>
  <si>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</si>
  <si>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</si>
  <si>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</si>
  <si>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</si>
  <si>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</si>
  <si>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</si>
  <si>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</si>
  <si>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</si>
  <si>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</si>
  <si>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</si>
  <si>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</si>
  <si>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</si>
  <si>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</si>
  <si>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</si>
  <si>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</si>
  <si>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</si>
  <si>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</si>
  <si>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</si>
  <si>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</si>
  <si>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</si>
  <si>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</si>
  <si>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</si>
  <si>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</si>
  <si>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</si>
  <si>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</si>
  <si>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</si>
  <si>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</si>
  <si>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</si>
  <si>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</si>
  <si>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</si>
  <si>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</si>
  <si>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</si>
  <si>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</si>
  <si>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</si>
  <si>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</si>
  <si>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</si>
  <si>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</si>
  <si>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</si>
  <si>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</si>
  <si>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</si>
  <si>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</si>
  <si>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</si>
  <si>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</si>
  <si>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</si>
  <si>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</si>
  <si>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</si>
  <si>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</si>
  <si>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</si>
  <si>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</si>
  <si>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</si>
  <si>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</si>
  <si>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</si>
  <si>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</si>
  <si>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</si>
  <si>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</si>
  <si>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</si>
  <si>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</si>
  <si>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</si>
  <si>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</si>
  <si>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</si>
  <si>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</si>
  <si>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</si>
  <si>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</si>
  <si>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</si>
  <si>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</si>
  <si>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</si>
  <si>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</si>
  <si>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</si>
  <si>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</si>
  <si>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</si>
  <si>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</si>
  <si>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</si>
  <si>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</si>
  <si>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</si>
  <si>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</si>
  <si>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</si>
  <si>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</si>
  <si>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</si>
  <si>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</si>
  <si>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</si>
  <si>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</si>
  <si>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</si>
  <si>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</si>
  <si>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</si>
  <si>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</si>
  <si>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</si>
  <si>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</si>
  <si>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</si>
  <si>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</si>
  <si>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</si>
  <si>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</si>
  <si>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</si>
  <si>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</si>
  <si>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</si>
  <si>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</si>
  <si>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</si>
  <si>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</si>
  <si>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</si>
  <si>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</si>
  <si>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</si>
  <si>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</si>
  <si>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</si>
  <si>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</si>
  <si>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</si>
  <si>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</si>
  <si>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</si>
  <si>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</si>
  <si>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</si>
  <si>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</si>
  <si>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</si>
  <si>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</si>
  <si>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</si>
  <si>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</si>
  <si>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</si>
  <si>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</si>
  <si>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</si>
  <si>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</si>
  <si>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</si>
  <si>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</si>
  <si>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</si>
  <si>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</si>
  <si>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</si>
  <si>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</si>
  <si>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</si>
  <si>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</si>
  <si>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</si>
  <si>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</si>
  <si>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</si>
  <si>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</si>
  <si>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</si>
  <si>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</si>
  <si>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</si>
  <si>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</si>
  <si>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</si>
  <si>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</si>
  <si>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</si>
  <si>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</si>
  <si>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</si>
  <si>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</si>
  <si>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</si>
  <si>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</si>
  <si>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</si>
  <si>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</si>
  <si>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</si>
  <si>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</si>
  <si>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</si>
  <si>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</si>
  <si>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</si>
  <si>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</si>
  <si>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</si>
  <si>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</si>
  <si>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</si>
  <si>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</si>
  <si>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</si>
  <si>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</si>
  <si>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</si>
  <si>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</si>
  <si>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</si>
  <si>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</si>
  <si>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</si>
  <si>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</si>
  <si>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</si>
  <si>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</si>
  <si>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</si>
  <si>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</si>
  <si>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</si>
  <si>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</si>
  <si>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</si>
  <si>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</si>
  <si>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</si>
  <si>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</si>
  <si>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</si>
  <si>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</si>
  <si>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</si>
  <si>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</si>
  <si>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</si>
  <si>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</si>
  <si>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</si>
  <si>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</si>
  <si>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</si>
  <si>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</si>
  <si>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</si>
  <si>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</si>
  <si>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</si>
  <si>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</si>
  <si>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</si>
  <si>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</si>
  <si>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</si>
  <si>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</si>
  <si>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</si>
  <si>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</si>
  <si>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</si>
  <si>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</si>
  <si>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</si>
  <si>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</si>
  <si>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</si>
  <si>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</si>
  <si>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</si>
  <si>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</si>
  <si>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</si>
  <si>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</si>
  <si>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</si>
  <si>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</si>
  <si>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</si>
  <si>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</si>
  <si>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</si>
  <si>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</si>
  <si>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</si>
  <si>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</si>
  <si>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</si>
  <si>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</si>
  <si>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</si>
  <si>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</si>
  <si>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</si>
  <si>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</si>
  <si>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</si>
  <si>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</si>
  <si>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</si>
  <si>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</si>
  <si>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</si>
  <si>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</si>
  <si>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</si>
  <si>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</si>
  <si>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</si>
  <si>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</si>
  <si>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</si>
  <si>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</si>
  <si>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</si>
  <si>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</si>
  <si>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</si>
  <si>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</si>
  <si>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</si>
  <si>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</si>
  <si>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</si>
  <si>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</si>
  <si>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</si>
  <si>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</si>
  <si>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</si>
  <si>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</si>
  <si>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</si>
  <si>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</si>
  <si>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</si>
  <si>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</si>
  <si>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</si>
  <si>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</si>
  <si>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</si>
  <si>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</si>
  <si>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</si>
  <si>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</si>
  <si>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</si>
  <si>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</si>
  <si>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</si>
  <si>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</si>
  <si>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</si>
  <si>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</si>
  <si>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</si>
  <si>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</si>
  <si>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</si>
  <si>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</si>
  <si>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</si>
  <si>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</si>
  <si>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</si>
  <si>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</si>
  <si>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</si>
  <si>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</si>
  <si>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</si>
  <si>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</si>
  <si>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</si>
  <si>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</si>
  <si>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</si>
  <si>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</si>
  <si>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</si>
  <si>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</si>
  <si>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</si>
  <si>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</si>
  <si>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</si>
  <si>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</si>
  <si>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</si>
  <si>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</si>
  <si>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</si>
  <si>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</si>
  <si>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</si>
  <si>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</si>
  <si>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</si>
  <si>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</si>
  <si>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</si>
  <si>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</si>
  <si>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</si>
  <si>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</si>
  <si>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</si>
  <si>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</si>
  <si>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</si>
  <si>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</si>
  <si>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</si>
  <si>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</si>
  <si>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</si>
  <si>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</si>
  <si>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</si>
  <si>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</si>
  <si>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</si>
  <si>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</si>
  <si>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</si>
  <si>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</si>
  <si>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</si>
  <si>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</si>
  <si>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</si>
  <si>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</si>
  <si>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</si>
  <si>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</si>
  <si>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</si>
  <si>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</si>
  <si>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</si>
  <si>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</si>
  <si>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</si>
  <si>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</si>
  <si>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</si>
  <si>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</si>
  <si>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</si>
  <si>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</si>
  <si>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</si>
  <si>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</si>
  <si>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</si>
  <si>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</si>
  <si>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</si>
  <si>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</si>
  <si>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</si>
  <si>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</si>
  <si>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</si>
  <si>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</si>
  <si>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</si>
  <si>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</si>
  <si>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</si>
  <si>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</si>
  <si>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</si>
  <si>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</si>
  <si>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</si>
  <si>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</si>
  <si>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</si>
  <si>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</si>
  <si>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</si>
  <si>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</si>
  <si>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</si>
  <si>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</si>
  <si>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</si>
  <si>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</si>
  <si>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</si>
  <si>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</si>
  <si>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</si>
  <si>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</si>
  <si>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</si>
  <si>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</si>
  <si>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</si>
  <si>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</si>
  <si>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</si>
  <si>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</si>
  <si>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</si>
  <si>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</si>
  <si>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</si>
  <si>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</si>
  <si>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</si>
  <si>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</si>
  <si>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</si>
  <si>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</si>
  <si>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</si>
  <si>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</si>
  <si>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</si>
  <si>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</si>
  <si>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</si>
  <si>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</si>
  <si>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</si>
  <si>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</si>
  <si>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</si>
  <si>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</si>
  <si>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</si>
  <si>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</si>
  <si>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</si>
  <si>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</si>
  <si>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</si>
  <si>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</si>
  <si>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</si>
  <si>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</si>
  <si>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</si>
  <si>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</si>
  <si>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</si>
  <si>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</si>
  <si>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</si>
  <si>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</si>
  <si>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</si>
  <si>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</si>
  <si>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</si>
  <si>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</si>
  <si>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</si>
  <si>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</si>
  <si>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</si>
  <si>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</si>
  <si>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</si>
  <si>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</si>
  <si>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</si>
  <si>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</si>
  <si>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</si>
  <si>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</si>
  <si>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</si>
  <si>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</si>
  <si>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</si>
  <si>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</si>
  <si>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</si>
  <si>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</si>
  <si>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</si>
  <si>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</si>
  <si>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</si>
  <si>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</si>
  <si>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</si>
  <si>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</si>
  <si>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</si>
  <si>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</si>
  <si>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</si>
  <si>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</si>
  <si>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</si>
  <si>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</si>
  <si>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</si>
  <si>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</si>
  <si>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</si>
  <si>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</si>
  <si>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</si>
  <si>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</si>
  <si>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</si>
  <si>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</si>
  <si>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</si>
  <si>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</si>
  <si>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</si>
  <si>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</si>
  <si>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</si>
  <si>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</si>
  <si>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</si>
  <si>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</si>
  <si>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</si>
  <si>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</si>
  <si>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</si>
  <si>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</si>
  <si>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</si>
  <si>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</si>
  <si>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</si>
  <si>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</si>
  <si>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</si>
  <si>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</si>
  <si>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</si>
  <si>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</si>
  <si>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</si>
  <si>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</si>
  <si>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</si>
  <si>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</si>
  <si>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</si>
  <si>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</si>
  <si>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</si>
  <si>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</si>
  <si>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</si>
  <si>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</si>
  <si>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</si>
  <si>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</si>
  <si>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</si>
  <si>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</si>
  <si>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</si>
  <si>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</si>
  <si>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</si>
  <si>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</si>
  <si>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</si>
  <si>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</si>
  <si>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</si>
  <si>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</si>
  <si>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</si>
  <si>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</si>
  <si>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</si>
  <si>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</si>
  <si>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</si>
  <si>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</si>
  <si>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</si>
  <si>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</si>
  <si>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</si>
  <si>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</si>
  <si>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</si>
  <si>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</si>
  <si>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</si>
  <si>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</si>
  <si>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</si>
  <si>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</si>
  <si>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</si>
  <si>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</si>
  <si>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</si>
  <si>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</si>
  <si>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</si>
  <si>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</si>
  <si>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</si>
  <si>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</si>
  <si>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</si>
  <si>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</si>
  <si>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</si>
  <si>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</si>
  <si>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</si>
  <si>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</si>
  <si>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</si>
  <si>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</si>
  <si>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</si>
  <si>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</si>
  <si>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</si>
  <si>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</si>
  <si>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</si>
  <si>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</si>
  <si>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</si>
  <si>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</si>
  <si>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</si>
  <si>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</si>
  <si>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</si>
  <si>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</si>
  <si>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</si>
  <si>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</si>
  <si>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</si>
  <si>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</si>
  <si>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</si>
  <si>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</si>
  <si>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</si>
  <si>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</si>
  <si>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</si>
  <si>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</si>
  <si>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</si>
  <si>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</si>
  <si>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</si>
  <si>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</si>
  <si>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</si>
  <si>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</si>
  <si>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</si>
  <si>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</si>
  <si>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</si>
  <si>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</si>
  <si>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</si>
  <si>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</si>
  <si>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</si>
  <si>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</si>
  <si>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</si>
  <si>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</si>
  <si>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</si>
  <si>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</si>
  <si>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</si>
  <si>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</si>
  <si>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</si>
  <si>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</si>
  <si>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</si>
  <si>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</si>
  <si>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</si>
  <si>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</si>
  <si>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</si>
  <si>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</si>
  <si>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</si>
  <si>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</si>
  <si>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</si>
  <si>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</si>
  <si>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</si>
  <si>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</si>
  <si>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</si>
  <si>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</si>
  <si>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</si>
  <si>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</si>
  <si>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</si>
  <si>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</si>
  <si>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</si>
  <si>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</si>
  <si>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</si>
  <si>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</si>
  <si>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</si>
  <si>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</si>
  <si>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</si>
  <si>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</si>
  <si>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</si>
  <si>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</si>
  <si>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</si>
  <si>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</si>
  <si>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</si>
  <si>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</si>
  <si>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</si>
  <si>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</si>
  <si>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</si>
  <si>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</si>
  <si>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</si>
  <si>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</si>
  <si>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</si>
  <si>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</si>
  <si>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</si>
  <si>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</si>
  <si>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</si>
  <si>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</si>
  <si>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</si>
  <si>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</si>
  <si>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</si>
  <si>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</si>
  <si>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</si>
  <si>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</si>
  <si>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</si>
  <si>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</si>
  <si>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</si>
  <si>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</si>
  <si>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</si>
  <si>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</si>
  <si>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</si>
  <si>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</si>
  <si>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</si>
  <si>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</si>
  <si>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</si>
  <si>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</si>
  <si>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</si>
  <si>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</si>
  <si>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</si>
  <si>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</si>
  <si>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</si>
  <si>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</si>
  <si>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</si>
  <si>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</si>
  <si>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</si>
  <si>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</si>
  <si>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</si>
  <si>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</si>
  <si>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</si>
  <si>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</si>
  <si>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</si>
  <si>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</si>
  <si>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</si>
  <si>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</si>
  <si>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</si>
  <si>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</si>
  <si>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</si>
  <si>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</si>
  <si>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</si>
  <si>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</si>
  <si>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</si>
  <si>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</si>
  <si>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</si>
  <si>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</si>
  <si>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</si>
  <si>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</si>
  <si>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</si>
  <si>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</si>
  <si>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</si>
  <si>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</si>
  <si>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</si>
  <si>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</si>
  <si>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</si>
  <si>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</si>
  <si>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</si>
  <si>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</si>
  <si>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</si>
  <si>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</si>
  <si>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</si>
  <si>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</si>
  <si>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</si>
  <si>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</si>
  <si>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</si>
  <si>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</si>
  <si>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</si>
  <si>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</si>
  <si>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</si>
  <si>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</si>
  <si>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</si>
  <si>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</si>
  <si>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</si>
  <si>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</si>
  <si>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</si>
  <si>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</si>
  <si>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</si>
  <si>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</si>
  <si>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</si>
  <si>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</si>
  <si>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</si>
  <si>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</si>
  <si>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</si>
  <si>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</si>
  <si>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</si>
  <si>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</si>
  <si>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</si>
  <si>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</si>
  <si>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</si>
  <si>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</si>
  <si>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</si>
  <si>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</si>
  <si>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</si>
  <si>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</si>
  <si>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</si>
  <si>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</si>
  <si>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</si>
  <si>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</si>
  <si>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</si>
  <si>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</si>
  <si>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</si>
  <si>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</si>
  <si>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</si>
  <si>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</si>
  <si>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</si>
  <si>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</si>
  <si>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</si>
  <si>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</si>
  <si>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</si>
  <si>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</si>
  <si>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</si>
  <si>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</si>
  <si>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</si>
  <si>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</si>
  <si>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</si>
  <si>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</si>
  <si>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</si>
  <si>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</si>
  <si>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</si>
  <si>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</si>
  <si>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</si>
  <si>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</si>
  <si>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</si>
  <si>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</si>
  <si>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</si>
  <si>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</si>
  <si>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</si>
  <si>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</si>
  <si>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</si>
  <si>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</si>
  <si>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</si>
  <si>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</si>
  <si>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</si>
  <si>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</si>
  <si>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</si>
  <si>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</si>
  <si>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</si>
  <si>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</si>
  <si>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</si>
  <si>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</si>
  <si>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</si>
  <si>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</si>
  <si>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</si>
  <si>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</si>
  <si>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</si>
  <si>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</si>
  <si>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</si>
  <si>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</si>
  <si>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</si>
  <si>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</si>
  <si>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</si>
  <si>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</si>
  <si>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</si>
  <si>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</si>
  <si>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</si>
  <si>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</si>
  <si>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</si>
  <si>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</si>
  <si>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</si>
  <si>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</si>
  <si>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</si>
  <si>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</si>
  <si>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</si>
  <si>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</si>
  <si>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</si>
  <si>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</si>
  <si>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</si>
  <si>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</si>
  <si>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</si>
  <si>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</si>
  <si>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</si>
  <si>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</si>
  <si>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</si>
  <si>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</si>
  <si>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</si>
  <si>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</si>
  <si>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</si>
  <si>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</si>
  <si>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</si>
  <si>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</si>
  <si>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</si>
  <si>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</si>
  <si>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</si>
  <si>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</si>
  <si>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</si>
  <si>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</si>
  <si>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</si>
  <si>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</si>
  <si>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</si>
  <si>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</si>
  <si>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</si>
  <si>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</si>
  <si>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</si>
  <si>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</si>
  <si>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</si>
  <si>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</si>
  <si>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</si>
  <si>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</si>
  <si>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</si>
  <si>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</si>
  <si>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</si>
  <si>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</si>
  <si>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</si>
  <si>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</si>
  <si>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</si>
  <si>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</si>
  <si>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</si>
  <si>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</si>
  <si>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</si>
  <si>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</si>
  <si>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</si>
  <si>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</si>
  <si>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</si>
  <si>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</si>
  <si>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</si>
  <si>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</si>
  <si>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</si>
  <si>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</si>
  <si>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</si>
  <si>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</si>
  <si>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</si>
  <si>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</si>
  <si>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</si>
  <si>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</si>
  <si>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</si>
  <si>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</si>
  <si>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</si>
  <si>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</si>
  <si>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</si>
  <si>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</si>
  <si>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</si>
  <si>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</si>
  <si>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</si>
  <si>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</si>
  <si>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</si>
  <si>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</si>
  <si>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</si>
  <si>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</si>
  <si>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</si>
  <si>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</si>
  <si>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</si>
  <si>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</si>
  <si>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</si>
  <si>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</si>
  <si>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</si>
  <si>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</si>
  <si>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</si>
  <si>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</si>
  <si>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</si>
  <si>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</si>
  <si>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</si>
  <si>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</si>
  <si>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</si>
  <si>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</si>
  <si>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</si>
  <si>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</si>
  <si>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</si>
  <si>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</si>
  <si>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</si>
  <si>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</si>
  <si>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</si>
  <si>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</si>
  <si>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</si>
  <si>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</si>
  <si>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</si>
  <si>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</si>
  <si>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</si>
  <si>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</si>
  <si>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</si>
  <si>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</si>
  <si>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</si>
  <si>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</si>
  <si>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</si>
  <si>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</si>
  <si>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</si>
  <si>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</si>
  <si>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</si>
  <si>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</si>
  <si>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</si>
  <si>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</si>
  <si>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</si>
  <si>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</si>
  <si>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</si>
  <si>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</si>
  <si>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</si>
  <si>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</si>
  <si>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</si>
  <si>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</si>
  <si>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</si>
  <si>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</si>
  <si>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</si>
  <si>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</si>
  <si>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</si>
  <si>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</si>
  <si>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</si>
  <si>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</si>
  <si>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</si>
  <si>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</si>
  <si>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</si>
  <si>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</si>
  <si>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</si>
  <si>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</si>
  <si>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</si>
  <si>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</si>
  <si>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</si>
  <si>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</si>
  <si>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</si>
  <si>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</si>
  <si>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</si>
  <si>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</si>
  <si>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</si>
  <si>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</si>
  <si>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</si>
  <si>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</si>
  <si>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</si>
  <si>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</si>
  <si>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</si>
  <si>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</si>
  <si>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</si>
  <si>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</si>
  <si>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</si>
  <si>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</si>
  <si>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</si>
  <si>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</si>
  <si>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</si>
  <si>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</si>
  <si>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</si>
  <si>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</si>
  <si>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</si>
  <si>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</si>
  <si>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</si>
  <si>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</si>
  <si>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</si>
  <si>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</si>
  <si>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</si>
  <si>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</si>
  <si>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</si>
  <si>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</si>
  <si>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</si>
  <si>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</si>
  <si>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</si>
  <si>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</si>
  <si>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</si>
  <si>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</si>
  <si>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</si>
  <si>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</si>
  <si>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</si>
  <si>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</si>
  <si>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</si>
  <si>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</si>
  <si>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</si>
  <si>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</si>
  <si>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</si>
  <si>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</si>
  <si>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</si>
  <si>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</si>
  <si>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</si>
  <si>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</si>
  <si>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</si>
  <si>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</si>
  <si>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</si>
  <si>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</si>
  <si>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</si>
  <si>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</si>
  <si>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</si>
  <si>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</si>
  <si>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</si>
  <si>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</si>
  <si>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</si>
  <si>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</si>
  <si>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</si>
  <si>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</si>
  <si>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</si>
  <si>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</si>
  <si>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</si>
  <si>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</si>
  <si>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</si>
  <si>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</si>
  <si>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</si>
  <si>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</si>
  <si>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</si>
  <si>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</si>
  <si>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</si>
  <si>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</si>
  <si>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</si>
  <si>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</si>
  <si>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</si>
  <si>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</si>
  <si>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</si>
  <si>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</si>
  <si>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</si>
  <si>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</si>
  <si>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</si>
  <si>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</si>
  <si>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</si>
  <si>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</si>
  <si>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</si>
  <si>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</si>
  <si>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</si>
  <si>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</si>
  <si>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</si>
  <si>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</si>
  <si>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</si>
  <si>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</si>
  <si>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</si>
  <si>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</si>
  <si>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</si>
  <si>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</si>
  <si>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</si>
  <si>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</si>
  <si>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</si>
  <si>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</si>
  <si>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</si>
  <si>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</si>
  <si>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</si>
  <si>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</si>
  <si>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</si>
  <si>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</si>
  <si>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</si>
  <si>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</si>
  <si>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</si>
  <si>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</si>
  <si>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</si>
  <si>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</si>
  <si>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</si>
  <si>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</si>
  <si>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</si>
  <si>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</si>
  <si>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</si>
  <si>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</si>
  <si>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</si>
  <si>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</si>
  <si>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</si>
  <si>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</si>
  <si>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</si>
  <si>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</si>
  <si>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</si>
  <si>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</si>
  <si>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</si>
  <si>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</si>
  <si>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</si>
  <si>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</si>
  <si>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</si>
  <si>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</si>
  <si>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</si>
  <si>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</si>
  <si>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</si>
  <si>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</si>
  <si>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</si>
  <si>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</si>
  <si>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</si>
  <si>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</si>
  <si>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</si>
  <si>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</si>
  <si>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</si>
  <si>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</si>
  <si>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</si>
  <si>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</si>
  <si>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</si>
  <si>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</si>
  <si>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</si>
  <si>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</si>
  <si>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</si>
  <si>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</si>
  <si>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</si>
  <si>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</si>
  <si>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</si>
  <si>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</si>
  <si>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</si>
  <si>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</si>
  <si>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</si>
  <si>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</si>
  <si>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</si>
  <si>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</si>
  <si>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</si>
  <si>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</si>
  <si>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</si>
  <si>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</si>
  <si>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</si>
  <si>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</si>
  <si>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</si>
  <si>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</si>
  <si>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</si>
  <si>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</si>
  <si>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</si>
  <si>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</si>
  <si>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</si>
  <si>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</si>
  <si>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</si>
  <si>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</si>
  <si>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</si>
  <si>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</si>
  <si>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</si>
  <si>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</si>
  <si>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</si>
  <si>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</si>
  <si>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</si>
  <si>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</si>
  <si>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</si>
  <si>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</si>
  <si>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</si>
  <si>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</si>
  <si>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</si>
  <si>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</si>
  <si>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</si>
  <si>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</si>
  <si>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</si>
  <si>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</si>
  <si>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</si>
  <si>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</si>
  <si>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</si>
  <si>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</si>
  <si>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</si>
  <si>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</si>
  <si>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</si>
  <si>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</si>
  <si>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</si>
  <si>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</si>
  <si>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</si>
  <si>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</si>
  <si>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</si>
  <si>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</si>
  <si>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</si>
  <si>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</si>
  <si>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</si>
  <si>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</si>
  <si>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</si>
  <si>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</si>
  <si>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</si>
  <si>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</si>
  <si>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</si>
  <si>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</si>
  <si>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</si>
  <si>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</si>
  <si>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</si>
  <si>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</si>
  <si>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</si>
  <si>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</si>
  <si>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</si>
  <si>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</si>
  <si>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</si>
  <si>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</si>
  <si>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</si>
  <si>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</si>
  <si>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</si>
  <si>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</si>
  <si>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</si>
  <si>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</si>
  <si>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</si>
  <si>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</si>
  <si>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</si>
  <si>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</si>
  <si>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</si>
  <si>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</si>
  <si>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</si>
  <si>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</si>
  <si>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</si>
  <si>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</si>
  <si>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</si>
  <si>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</si>
  <si>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</si>
  <si>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</si>
  <si>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</si>
  <si>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</si>
  <si>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</si>
  <si>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</si>
  <si>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</si>
  <si>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</si>
  <si>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</si>
  <si>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</si>
  <si>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</si>
  <si>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</si>
  <si>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</si>
  <si>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</si>
  <si>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</si>
  <si>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</si>
  <si>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</si>
  <si>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</si>
  <si>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</si>
  <si>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</si>
  <si>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</si>
  <si>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</si>
  <si>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</si>
  <si>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</si>
  <si>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</si>
  <si>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</si>
  <si>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</si>
  <si>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</si>
  <si>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</si>
  <si>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</si>
  <si>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</si>
  <si>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</si>
  <si>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</si>
  <si>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</si>
  <si>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</si>
  <si>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</si>
  <si>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</si>
  <si>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</si>
  <si>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</si>
  <si>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</si>
  <si>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</si>
  <si>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</si>
  <si>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</si>
  <si>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</si>
  <si>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</si>
  <si>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</si>
  <si>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</si>
  <si>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</si>
  <si>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</si>
  <si>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</si>
  <si>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</si>
  <si>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</si>
  <si>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</si>
  <si>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</si>
  <si>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</si>
  <si>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</si>
  <si>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</si>
  <si>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</si>
  <si>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</si>
  <si>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</si>
  <si>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</si>
  <si>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</si>
  <si>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</si>
  <si>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</si>
  <si>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</si>
  <si>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</si>
  <si>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</si>
  <si>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</si>
  <si>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</si>
  <si>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</si>
  <si>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</si>
  <si>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</si>
  <si>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</si>
  <si>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</si>
  <si>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</si>
  <si>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</si>
  <si>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</si>
  <si>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</si>
  <si>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</si>
  <si>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</si>
  <si>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</si>
  <si>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</si>
  <si>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</si>
  <si>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</si>
  <si>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</si>
  <si>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</si>
  <si>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</si>
  <si>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</si>
  <si>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</si>
  <si>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</si>
  <si>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</si>
  <si>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</si>
  <si>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</si>
  <si>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</si>
  <si>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</si>
  <si>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</si>
  <si>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</si>
  <si>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</si>
  <si>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</si>
  <si>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</si>
  <si>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</si>
  <si>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</si>
  <si>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</si>
  <si>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</si>
  <si>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</si>
  <si>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</si>
  <si>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</si>
  <si>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</si>
  <si>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</si>
  <si>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</si>
  <si>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</si>
  <si>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</si>
  <si>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</si>
  <si>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</si>
  <si>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</si>
  <si>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</si>
  <si>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</si>
  <si>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</si>
  <si>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</si>
  <si>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</si>
  <si>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</si>
  <si>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</si>
  <si>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</si>
  <si>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</si>
  <si>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</si>
  <si>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</si>
  <si>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</si>
  <si>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</si>
  <si>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</si>
  <si>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</si>
  <si>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</si>
  <si>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</si>
  <si>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</si>
  <si>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</si>
  <si>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</si>
  <si>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</si>
  <si>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</si>
  <si>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</si>
  <si>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</si>
  <si>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</si>
  <si>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</si>
  <si>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</si>
  <si>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</si>
  <si>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</si>
  <si>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</si>
  <si>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</si>
  <si>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</si>
  <si>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</si>
  <si>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</si>
  <si>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</si>
  <si>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</si>
  <si>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</si>
  <si>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</si>
  <si>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</si>
  <si>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</si>
  <si>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</si>
  <si>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</si>
  <si>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</si>
  <si>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</si>
  <si>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</si>
  <si>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</si>
  <si>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</si>
  <si>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</si>
  <si>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</si>
  <si>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</si>
  <si>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</si>
  <si>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</si>
  <si>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</si>
  <si>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</si>
  <si>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</si>
  <si>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</si>
  <si>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</si>
  <si>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</si>
  <si>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</si>
  <si>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</si>
  <si>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</si>
  <si>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</si>
  <si>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</si>
  <si>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</si>
  <si>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</si>
  <si>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</si>
  <si>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</si>
  <si>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</si>
  <si>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</si>
  <si>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</si>
  <si>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</si>
  <si>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</si>
  <si>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</si>
  <si>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</si>
  <si>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</si>
  <si>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</si>
  <si>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</si>
  <si>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</si>
  <si>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</si>
  <si>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</si>
  <si>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</si>
  <si>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</si>
  <si>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</si>
  <si>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</si>
  <si>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</si>
  <si>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</si>
  <si>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</si>
  <si>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</si>
  <si>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</si>
  <si>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</si>
  <si>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</si>
  <si>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</si>
  <si>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</si>
  <si>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</si>
  <si>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</si>
  <si>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</si>
  <si>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</si>
  <si>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</si>
  <si>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</si>
  <si>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</si>
  <si>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</si>
  <si>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</si>
  <si>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</si>
  <si>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</si>
  <si>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</si>
  <si>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</si>
  <si>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</si>
  <si>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</si>
  <si>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</si>
  <si>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</si>
  <si>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</si>
  <si>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</si>
  <si>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</si>
  <si>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</si>
  <si>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</si>
  <si>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</si>
  <si>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</si>
  <si>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</si>
  <si>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</si>
  <si>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</si>
  <si>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</si>
  <si>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</si>
  <si>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</si>
  <si>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</si>
  <si>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</si>
  <si>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</si>
  <si>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</si>
  <si>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</si>
  <si>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</si>
  <si>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</si>
  <si>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</si>
  <si>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</si>
  <si>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</si>
  <si>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</si>
  <si>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</si>
  <si>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</si>
  <si>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</si>
  <si>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</si>
  <si>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</si>
  <si>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</si>
  <si>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</si>
  <si>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</si>
  <si>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</si>
  <si>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</si>
  <si>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</si>
  <si>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</si>
  <si>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</si>
  <si>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</si>
  <si>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</si>
  <si>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</si>
  <si>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</si>
  <si>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</si>
  <si>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</si>
  <si>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</si>
  <si>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</si>
  <si>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</si>
  <si>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</si>
  <si>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</si>
  <si>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</si>
  <si>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</si>
  <si>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</si>
  <si>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</si>
  <si>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</si>
  <si>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</si>
  <si>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</si>
  <si>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</si>
  <si>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</si>
  <si>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</si>
  <si>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</si>
  <si>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</si>
  <si>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</si>
  <si>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</si>
  <si>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</si>
  <si>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</si>
  <si>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</si>
  <si>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</si>
  <si>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</si>
  <si>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</si>
  <si>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</si>
  <si>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</si>
  <si>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</si>
  <si>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</si>
  <si>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</si>
  <si>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</si>
  <si>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</si>
  <si>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</si>
  <si>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</si>
  <si>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</si>
  <si>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</si>
  <si>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</si>
  <si>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</si>
  <si>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</si>
  <si>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</si>
  <si>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</si>
  <si>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</si>
  <si>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</si>
  <si>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</si>
  <si>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</si>
  <si>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</si>
  <si>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</si>
  <si>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</si>
  <si>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</si>
  <si>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</si>
  <si>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</si>
  <si>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</si>
  <si>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</si>
  <si>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</si>
  <si>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</si>
  <si>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</si>
  <si>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</si>
  <si>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</si>
  <si>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</si>
  <si>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</si>
  <si>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</si>
  <si>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</si>
  <si>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</si>
  <si>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</si>
  <si>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</si>
  <si>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</si>
  <si>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</si>
  <si>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</si>
  <si>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</si>
  <si>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</si>
  <si>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</si>
  <si>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</si>
  <si>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</si>
  <si>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</si>
  <si>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</si>
  <si>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</si>
  <si>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</si>
  <si>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</si>
  <si>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</si>
  <si>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</si>
  <si>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</si>
  <si>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</si>
  <si>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</si>
  <si>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</si>
  <si>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</si>
  <si>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</si>
  <si>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</si>
  <si>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</si>
  <si>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</si>
  <si>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</si>
  <si>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</si>
  <si>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</si>
  <si>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</si>
  <si>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</si>
  <si>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</si>
  <si>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</si>
  <si>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</si>
  <si>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</si>
  <si>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</si>
  <si>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</si>
  <si>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</si>
  <si>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</si>
  <si>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</si>
  <si>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</si>
  <si>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</si>
  <si>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</si>
  <si>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</si>
  <si>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</si>
  <si>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</si>
  <si>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</si>
  <si>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</si>
  <si>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</si>
  <si>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</si>
  <si>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</si>
  <si>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</si>
  <si>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</si>
  <si>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</si>
  <si>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</si>
  <si>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</si>
  <si>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</si>
  <si>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</si>
  <si>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</si>
  <si>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</si>
  <si>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</si>
  <si>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</si>
  <si>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</si>
  <si>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</si>
  <si>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</si>
  <si>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</si>
  <si>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</si>
  <si>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</si>
  <si>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</si>
  <si>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</si>
  <si>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</si>
  <si>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</si>
  <si>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</si>
  <si>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</si>
  <si>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</si>
  <si>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</si>
  <si>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</si>
  <si>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</si>
  <si>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</si>
  <si>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</si>
  <si>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</si>
  <si>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</si>
  <si>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</si>
  <si>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</si>
  <si>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</si>
  <si>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</si>
  <si>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</si>
  <si>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</si>
  <si>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</si>
  <si>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</si>
  <si>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</si>
  <si>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</si>
  <si>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</si>
  <si>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</si>
  <si>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</si>
  <si>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</si>
  <si>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</si>
  <si>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</si>
  <si>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</si>
  <si>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</si>
  <si>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</si>
  <si>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</si>
  <si>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</si>
  <si>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</si>
  <si>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</si>
  <si>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</si>
  <si>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</si>
  <si>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</si>
  <si>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</si>
  <si>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</si>
  <si>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</si>
  <si>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</si>
  <si>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</si>
  <si>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</si>
  <si>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</si>
  <si>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</si>
  <si>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</si>
  <si>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</si>
  <si>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</si>
  <si>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</si>
  <si>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</si>
  <si>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</si>
  <si>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</si>
  <si>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</si>
  <si>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</si>
  <si>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</si>
  <si>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</si>
  <si>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</si>
  <si>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</si>
  <si>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</si>
  <si>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</si>
  <si>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</si>
  <si>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</si>
  <si>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</si>
  <si>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</si>
  <si>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</si>
  <si>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</si>
  <si>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</si>
  <si>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</si>
  <si>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</si>
  <si>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</si>
  <si>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</si>
  <si>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</si>
  <si>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</si>
  <si>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</si>
  <si>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</si>
  <si>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</si>
  <si>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</si>
  <si>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</si>
  <si>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</si>
  <si>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</si>
  <si>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</si>
  <si>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</si>
  <si>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</si>
  <si>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</si>
  <si>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</si>
  <si>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</si>
  <si>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</si>
  <si>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</si>
  <si>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</si>
  <si>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</si>
  <si>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</si>
  <si>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</si>
  <si>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</si>
  <si>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</si>
  <si>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</si>
  <si>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</si>
  <si>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</si>
  <si>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</si>
  <si>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</si>
  <si>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</si>
  <si>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</si>
  <si>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</si>
  <si>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</si>
  <si>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</si>
  <si>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</si>
  <si>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</si>
  <si>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</si>
  <si>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</si>
  <si>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</si>
  <si>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</si>
  <si>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</si>
  <si>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</si>
  <si>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</si>
  <si>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</si>
  <si>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</si>
  <si>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</si>
  <si>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</si>
  <si>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</si>
  <si>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</si>
  <si>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</si>
  <si>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</si>
  <si>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</si>
  <si>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</si>
  <si>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</si>
  <si>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</si>
  <si>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</si>
  <si>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</si>
  <si>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</si>
  <si>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</si>
  <si>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</si>
  <si>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</si>
  <si>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</si>
  <si>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</si>
  <si>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</si>
  <si>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</si>
  <si>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</si>
  <si>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</si>
  <si>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</si>
  <si>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</si>
  <si>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</si>
  <si>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</si>
  <si>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</si>
  <si>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</si>
  <si>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</si>
  <si>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</si>
  <si>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</si>
  <si>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</si>
  <si>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</si>
  <si>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</si>
  <si>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</si>
  <si>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</si>
  <si>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</si>
  <si>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</si>
  <si>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</si>
  <si>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</si>
  <si>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</si>
  <si>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</si>
  <si>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</si>
  <si>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</si>
  <si>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</si>
  <si>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</si>
  <si>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</si>
  <si>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</si>
  <si>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</si>
  <si>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</si>
  <si>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</si>
  <si>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</si>
  <si>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</si>
  <si>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</si>
  <si>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</si>
  <si>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</si>
  <si>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</si>
  <si>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</si>
  <si>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</si>
  <si>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</si>
  <si>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</si>
  <si>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</si>
  <si>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</si>
  <si>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</si>
  <si>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</si>
  <si>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</si>
  <si>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</si>
  <si>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</si>
  <si>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</si>
  <si>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</si>
  <si>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</si>
  <si>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</si>
  <si>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</si>
  <si>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</si>
  <si>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</si>
  <si>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</si>
  <si>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</si>
  <si>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</si>
  <si>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</si>
  <si>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</si>
  <si>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</si>
  <si>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</si>
  <si>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</si>
  <si>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</si>
  <si>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</si>
  <si>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</si>
  <si>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</si>
  <si>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</si>
  <si>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</si>
  <si>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</si>
  <si>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</si>
  <si>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</si>
  <si>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</si>
  <si>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</si>
  <si>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</si>
  <si>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</si>
  <si>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</si>
  <si>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</si>
  <si>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</si>
  <si>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</si>
  <si>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</si>
  <si>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</si>
  <si>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</si>
  <si>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</si>
  <si>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</si>
  <si>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</si>
  <si>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</si>
  <si>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</si>
  <si>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</si>
  <si>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</si>
  <si>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</si>
  <si>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</si>
  <si>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</si>
  <si>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</si>
  <si>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</si>
  <si>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</si>
  <si>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</si>
  <si>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</si>
  <si>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</si>
  <si>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</si>
  <si>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</si>
  <si>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</si>
  <si>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</si>
  <si>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</si>
  <si>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</si>
  <si>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</si>
  <si>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</si>
  <si>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</si>
  <si>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</si>
  <si>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</si>
  <si>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</si>
  <si>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</si>
  <si>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</si>
  <si>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</si>
  <si>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</si>
  <si>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</si>
  <si>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</si>
  <si>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</si>
  <si>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</si>
  <si>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</si>
  <si>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</si>
  <si>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</si>
  <si>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</si>
  <si>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</si>
  <si>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</si>
  <si>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</si>
  <si>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</si>
  <si>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</si>
  <si>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</si>
  <si>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</si>
  <si>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</si>
  <si>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</si>
  <si>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</si>
  <si>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</si>
  <si>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</si>
  <si>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</si>
  <si>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</si>
  <si>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</si>
  <si>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</si>
  <si>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</si>
  <si>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</si>
  <si>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</si>
  <si>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</si>
  <si>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</si>
  <si>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</si>
  <si>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</si>
  <si>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</si>
  <si>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</si>
  <si>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</si>
  <si>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</si>
  <si>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</si>
  <si>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</si>
  <si>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</si>
  <si>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</si>
  <si>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</si>
  <si>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</si>
  <si>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</si>
  <si>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</si>
  <si>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</si>
  <si>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</si>
  <si>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</si>
  <si>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</si>
  <si>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</si>
  <si>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</si>
  <si>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</si>
  <si>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</si>
  <si>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</si>
  <si>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</si>
  <si>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</si>
  <si>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</si>
  <si>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</si>
  <si>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</si>
  <si>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</si>
  <si>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</si>
  <si>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</si>
  <si>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</si>
  <si>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</si>
  <si>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</si>
  <si>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</si>
  <si>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</si>
  <si>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</si>
  <si>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</si>
  <si>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</si>
  <si>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</si>
  <si>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</si>
  <si>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</si>
  <si>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</si>
  <si>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</si>
  <si>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</si>
  <si>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</si>
  <si>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</si>
  <si>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</si>
  <si>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</si>
  <si>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</si>
  <si>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</si>
  <si>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</si>
  <si>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</si>
  <si>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</si>
  <si>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</si>
  <si>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</si>
  <si>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</si>
  <si>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</si>
  <si>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</si>
  <si>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</si>
  <si>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</si>
  <si>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</si>
  <si>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</si>
  <si>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</si>
  <si>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</si>
  <si>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</si>
  <si>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</si>
  <si>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</si>
  <si>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</si>
  <si>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</si>
  <si>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</si>
  <si>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</si>
  <si>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</si>
  <si>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</si>
  <si>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</si>
  <si>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</si>
  <si>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</si>
  <si>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</si>
  <si>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</si>
  <si>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</si>
  <si>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</si>
  <si>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</si>
  <si>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</si>
  <si>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</si>
  <si>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</si>
  <si>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</si>
  <si>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</si>
  <si>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</si>
  <si>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</si>
  <si>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</si>
  <si>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</si>
  <si>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</si>
  <si>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</si>
  <si>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</si>
  <si>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</si>
  <si>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</si>
  <si>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</si>
  <si>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</si>
  <si>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</si>
  <si>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</si>
  <si>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</si>
  <si>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</si>
  <si>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</si>
  <si>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</si>
  <si>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</si>
  <si>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</si>
  <si>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</si>
  <si>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</si>
  <si>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</si>
  <si>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</si>
  <si>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</si>
  <si>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</si>
  <si>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</si>
  <si>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</si>
  <si>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</si>
  <si>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</si>
  <si>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</si>
  <si>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</si>
  <si>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</si>
  <si>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</si>
  <si>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</si>
  <si>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</si>
  <si>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</si>
  <si>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</si>
  <si>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</si>
  <si>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</si>
  <si>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</si>
  <si>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</si>
  <si>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</si>
  <si>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</si>
  <si>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</si>
  <si>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</si>
  <si>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</si>
  <si>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</si>
  <si>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</si>
  <si>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</si>
  <si>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</si>
  <si>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</si>
  <si>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</si>
  <si>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</si>
  <si>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</si>
  <si>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</si>
  <si>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</si>
  <si>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</si>
  <si>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</si>
  <si>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</si>
  <si>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</si>
  <si>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</si>
  <si>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</si>
  <si>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</si>
  <si>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</si>
  <si>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</si>
  <si>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</si>
  <si>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</si>
  <si>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</si>
  <si>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</si>
  <si>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</si>
  <si>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</si>
  <si>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</si>
  <si>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</si>
  <si>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</si>
  <si>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</si>
  <si>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</si>
  <si>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</si>
  <si>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</si>
  <si>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</si>
  <si>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</si>
  <si>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</si>
  <si>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</si>
  <si>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</si>
  <si>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</si>
  <si>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</si>
  <si>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</si>
  <si>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</si>
  <si>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</si>
  <si>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</si>
  <si>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</si>
  <si>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</si>
  <si>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</si>
  <si>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</si>
  <si>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</si>
  <si>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</si>
  <si>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</si>
  <si>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</si>
  <si>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</si>
  <si>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</si>
  <si>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</si>
  <si>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</si>
  <si>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</si>
  <si>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</si>
  <si>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</si>
  <si>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</si>
  <si>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</si>
  <si>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</si>
  <si>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</si>
  <si>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</si>
  <si>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</si>
  <si>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</si>
  <si>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</si>
  <si>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</si>
  <si>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</si>
  <si>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</si>
  <si>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</si>
  <si>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</si>
  <si>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</si>
  <si>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</si>
  <si>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</si>
  <si>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</si>
  <si>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</si>
  <si>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</si>
  <si>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</si>
  <si>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</si>
  <si>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</si>
  <si>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</si>
  <si>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</si>
  <si>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</si>
  <si>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</si>
  <si>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</si>
  <si>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</si>
  <si>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</si>
  <si>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</si>
  <si>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</si>
  <si>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</si>
  <si>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</si>
  <si>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</si>
  <si>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</si>
  <si>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</si>
  <si>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</si>
  <si>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</si>
  <si>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</si>
  <si>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</si>
  <si>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</si>
  <si>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</si>
  <si>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</si>
  <si>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</si>
  <si>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</si>
  <si>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</si>
  <si>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</si>
  <si>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</si>
  <si>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</si>
  <si>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</si>
  <si>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</si>
  <si>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</si>
  <si>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</si>
  <si>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</si>
  <si>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</si>
  <si>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</si>
  <si>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</si>
  <si>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</si>
  <si>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</si>
  <si>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</si>
  <si>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</si>
  <si>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</si>
  <si>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</si>
  <si>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</si>
  <si>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</si>
  <si>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</si>
  <si>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</si>
  <si>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</si>
  <si>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</si>
  <si>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</si>
  <si>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</si>
  <si>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</si>
  <si>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</si>
  <si>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</si>
  <si>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</si>
  <si>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</si>
  <si>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</si>
  <si>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</si>
  <si>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</si>
  <si>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</si>
  <si>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</si>
  <si>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</si>
  <si>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</si>
  <si>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</si>
  <si>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</si>
  <si>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</si>
  <si>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</si>
  <si>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</si>
  <si>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</si>
  <si>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</si>
  <si>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</si>
  <si>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</si>
  <si>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</si>
  <si>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</si>
  <si>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</si>
  <si>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</si>
  <si>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</si>
  <si>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</si>
  <si>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</si>
  <si>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</si>
  <si>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</si>
  <si>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</si>
  <si>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</si>
  <si>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</si>
  <si>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</si>
  <si>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</si>
  <si>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</si>
  <si>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</si>
  <si>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</si>
  <si>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</si>
  <si>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</si>
  <si>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</si>
  <si>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</si>
  <si>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</si>
  <si>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</si>
  <si>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</si>
  <si>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</si>
  <si>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</si>
  <si>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</si>
  <si>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</si>
  <si>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</si>
  <si>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</si>
  <si>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</si>
  <si>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</si>
  <si>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</si>
  <si>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</si>
  <si>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</si>
  <si>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</si>
  <si>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</si>
  <si>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</si>
  <si>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</si>
  <si>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</si>
  <si>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</si>
  <si>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</si>
  <si>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</si>
  <si>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</si>
  <si>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</si>
  <si>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</si>
  <si>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</si>
  <si>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</si>
  <si>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</si>
  <si>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</si>
  <si>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</si>
  <si>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</si>
  <si>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</si>
  <si>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</si>
  <si>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</si>
  <si>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</si>
  <si>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</si>
  <si>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</si>
  <si>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</si>
  <si>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</si>
  <si>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</si>
  <si>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</si>
  <si>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</si>
  <si>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</si>
  <si>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</si>
  <si>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</si>
  <si>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</si>
  <si>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</si>
  <si>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</si>
  <si>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</si>
  <si>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</si>
  <si>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</si>
  <si>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</si>
  <si>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</si>
  <si>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</si>
  <si>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</si>
  <si>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</si>
  <si>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</si>
  <si>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</si>
  <si>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</si>
  <si>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</si>
  <si>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</si>
  <si>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</si>
  <si>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</si>
  <si>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</si>
  <si>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</si>
  <si>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</si>
  <si>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</si>
  <si>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</si>
  <si>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</si>
  <si>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</si>
  <si>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</si>
  <si>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</si>
  <si>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</si>
  <si>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</si>
  <si>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</si>
  <si>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</si>
  <si>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</si>
  <si>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</si>
  <si>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</si>
  <si>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</si>
  <si>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</si>
  <si>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</si>
  <si>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</si>
  <si>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</si>
  <si>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</si>
  <si>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</si>
  <si>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</si>
  <si>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</si>
  <si>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</si>
  <si>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</si>
  <si>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</si>
  <si>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</si>
  <si>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</si>
  <si>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</si>
  <si>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</si>
  <si>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</si>
  <si>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</si>
  <si>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</si>
  <si>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</si>
  <si>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</si>
  <si>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</si>
  <si>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</si>
  <si>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</si>
  <si>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</si>
  <si>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</si>
  <si>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</si>
  <si>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</si>
  <si>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</si>
  <si>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</si>
  <si>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</si>
  <si>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</si>
  <si>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</si>
  <si>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</si>
  <si>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</si>
  <si>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</si>
  <si>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</si>
  <si>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</si>
  <si>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</si>
  <si>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</si>
  <si>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</si>
  <si>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</si>
  <si>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</si>
  <si>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</si>
  <si>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</si>
  <si>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</si>
  <si>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</si>
  <si>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</si>
  <si>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</si>
  <si>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</si>
  <si>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</si>
  <si>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</si>
  <si>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</si>
  <si>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</si>
  <si>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</si>
  <si>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</si>
  <si>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</si>
  <si>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</si>
  <si>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</si>
  <si>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</si>
  <si>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</si>
  <si>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</si>
  <si>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</si>
  <si>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</si>
  <si>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</si>
  <si>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</si>
  <si>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</si>
  <si>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</si>
  <si>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</si>
  <si>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</si>
  <si>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</si>
  <si>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</si>
  <si>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</si>
  <si>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</si>
  <si>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</si>
  <si>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</si>
  <si>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</si>
  <si>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</si>
  <si>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</si>
  <si>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</si>
  <si>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</si>
  <si>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</si>
  <si>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</si>
  <si>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</si>
  <si>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</si>
  <si>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</si>
  <si>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</si>
  <si>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</si>
  <si>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</si>
  <si>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</si>
  <si>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</si>
  <si>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</si>
  <si>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</si>
  <si>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</si>
  <si>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</si>
  <si>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</si>
  <si>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</si>
  <si>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</si>
  <si>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</si>
  <si>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</si>
  <si>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</si>
  <si>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</si>
  <si>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</si>
  <si>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</si>
  <si>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</si>
  <si>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</si>
  <si>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</si>
  <si>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</si>
  <si>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</si>
  <si>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</si>
  <si>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</si>
  <si>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</si>
  <si>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</si>
  <si>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</si>
  <si>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</si>
  <si>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</si>
  <si>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</si>
  <si>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</si>
  <si>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</si>
  <si>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</si>
  <si>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</si>
  <si>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</si>
  <si>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</si>
  <si>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</si>
  <si>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</si>
  <si>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</si>
  <si>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</si>
  <si>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</si>
  <si>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</si>
  <si>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</si>
  <si>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</si>
  <si>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</si>
  <si>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</si>
  <si>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</si>
  <si>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</si>
  <si>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</si>
  <si>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</si>
  <si>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</si>
  <si>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</si>
  <si>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</si>
  <si>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</si>
  <si>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</si>
  <si>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</si>
  <si>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</si>
  <si>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</si>
  <si>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</si>
  <si>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</si>
  <si>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</si>
  <si>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</si>
  <si>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</si>
  <si>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</si>
  <si>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</si>
  <si>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</si>
  <si>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</si>
  <si>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</si>
  <si>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</si>
  <si>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</si>
  <si>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</si>
  <si>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</si>
  <si>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</si>
  <si>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</si>
  <si>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</si>
  <si>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</si>
  <si>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</si>
  <si>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</si>
  <si>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</si>
  <si>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</si>
  <si>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</si>
  <si>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</si>
  <si>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</si>
  <si>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</si>
  <si>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</si>
  <si>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</si>
  <si>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</si>
  <si>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</si>
  <si>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</si>
  <si>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</si>
  <si>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</si>
  <si>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</si>
  <si>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</si>
  <si>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</si>
  <si>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</si>
  <si>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</si>
  <si>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</si>
  <si>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</si>
  <si>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</si>
  <si>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</si>
  <si>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</si>
  <si>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</si>
  <si>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</si>
  <si>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</si>
  <si>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</si>
  <si>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</si>
  <si>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</si>
  <si>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</si>
  <si>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</si>
  <si>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</si>
  <si>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</si>
  <si>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</si>
  <si>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</si>
  <si>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</si>
  <si>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</si>
  <si>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</si>
  <si>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</si>
  <si>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</si>
  <si>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</si>
  <si>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</si>
  <si>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</si>
  <si>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</si>
  <si>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</si>
  <si>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</si>
  <si>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</si>
  <si>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</si>
  <si>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</si>
  <si>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</si>
  <si>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</si>
  <si>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</si>
  <si>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</si>
  <si>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</si>
  <si>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</si>
  <si>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</si>
  <si>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</si>
  <si>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</si>
  <si>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</si>
  <si>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</si>
  <si>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</si>
  <si>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</si>
  <si>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</si>
  <si>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</si>
  <si>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</si>
  <si>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</si>
  <si>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</si>
  <si>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</si>
  <si>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</si>
  <si>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</si>
  <si>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</si>
  <si>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</si>
  <si>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</si>
  <si>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</si>
  <si>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</si>
  <si>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</si>
  <si>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</si>
  <si>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</si>
  <si>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</si>
  <si>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</si>
  <si>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</si>
  <si>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</si>
  <si>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</si>
  <si>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</si>
  <si>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</si>
  <si>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</si>
  <si>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</si>
  <si>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</si>
  <si>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</si>
  <si>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</si>
  <si>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</si>
  <si>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</si>
  <si>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</si>
  <si>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</si>
  <si>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</si>
  <si>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</si>
  <si>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</si>
  <si>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</si>
  <si>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</si>
  <si>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</si>
  <si>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</si>
  <si>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</si>
  <si>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</si>
  <si>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</si>
  <si>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</si>
  <si>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</si>
  <si>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</si>
  <si>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</si>
  <si>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</si>
  <si>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</si>
  <si>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</si>
  <si>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</si>
  <si>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</si>
  <si>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</si>
  <si>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</si>
  <si>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</si>
  <si>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</si>
  <si>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</si>
  <si>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</si>
  <si>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</si>
  <si>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</si>
  <si>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</si>
  <si>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</si>
  <si>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</si>
  <si>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</si>
  <si>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</si>
  <si>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</si>
  <si>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</si>
  <si>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</si>
  <si>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</si>
  <si>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</si>
  <si>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</si>
  <si>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</si>
  <si>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</si>
  <si>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</si>
  <si>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</si>
  <si>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</si>
  <si>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</si>
  <si>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</si>
  <si>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</si>
  <si>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</si>
  <si>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</si>
  <si>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</si>
  <si>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</si>
  <si>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</si>
  <si>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</si>
  <si>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</si>
  <si>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</si>
  <si>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</si>
  <si>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</si>
  <si>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</si>
  <si>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</si>
  <si>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</si>
  <si>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</si>
  <si>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</si>
  <si>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</si>
  <si>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</si>
  <si>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</si>
  <si>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</si>
  <si>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</si>
  <si>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</si>
  <si>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</si>
  <si>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</si>
  <si>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</si>
  <si>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</si>
  <si>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</si>
  <si>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</si>
  <si>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</si>
  <si>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</si>
  <si>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</si>
  <si>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</si>
  <si>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</si>
  <si>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</si>
  <si>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</si>
  <si>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</si>
  <si>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</si>
  <si>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</si>
  <si>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</si>
  <si>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</si>
  <si>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</si>
  <si>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</si>
  <si>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</si>
  <si>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</si>
  <si>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</si>
  <si>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</si>
  <si>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</si>
  <si>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</si>
  <si>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</si>
  <si>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</si>
  <si>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</si>
  <si>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</si>
  <si>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</si>
  <si>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</si>
  <si>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</si>
  <si>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</si>
  <si>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</si>
  <si>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</si>
  <si>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</si>
  <si>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</si>
  <si>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</si>
  <si>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</si>
  <si>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</si>
  <si>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</si>
  <si>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</si>
  <si>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</si>
  <si>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</si>
  <si>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</si>
  <si>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</si>
  <si>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</si>
  <si>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</si>
  <si>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</si>
  <si>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</si>
  <si>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</si>
  <si>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</si>
  <si>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</si>
  <si>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</si>
  <si>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</si>
  <si>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</si>
  <si>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</si>
  <si>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</si>
  <si>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</si>
  <si>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</si>
  <si>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</si>
  <si>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</si>
  <si>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</si>
  <si>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</si>
  <si>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</si>
  <si>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</si>
  <si>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</si>
  <si>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</si>
  <si>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</si>
  <si>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</si>
  <si>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</si>
  <si>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</si>
  <si>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</si>
  <si>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</si>
  <si>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</si>
  <si>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</si>
  <si>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</si>
  <si>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</si>
  <si>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</si>
  <si>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</si>
  <si>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</si>
  <si>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</si>
  <si>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</si>
  <si>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</si>
  <si>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</si>
  <si>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</si>
  <si>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</si>
  <si>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</si>
  <si>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</si>
  <si>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</si>
  <si>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</si>
  <si>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</si>
  <si>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</si>
  <si>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</si>
  <si>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</si>
  <si>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</si>
  <si>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</si>
  <si>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</si>
  <si>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</si>
  <si>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</si>
  <si>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</si>
  <si>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</si>
  <si>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</si>
  <si>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</si>
  <si>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</si>
  <si>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</si>
  <si>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</si>
  <si>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</si>
  <si>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</si>
  <si>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</si>
  <si>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</si>
  <si>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</si>
  <si>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</si>
  <si>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</si>
  <si>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</si>
  <si>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</si>
  <si>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</si>
  <si>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</si>
  <si>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</si>
  <si>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</si>
  <si>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</si>
  <si>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</si>
  <si>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</si>
  <si>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</si>
  <si>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</si>
  <si>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</si>
  <si>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</si>
  <si>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</si>
  <si>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</si>
  <si>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</si>
  <si>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</si>
  <si>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</si>
  <si>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</si>
  <si>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</si>
  <si>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</si>
  <si>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</si>
  <si>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</si>
  <si>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</si>
  <si>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</si>
  <si>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</si>
  <si>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</si>
  <si>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</si>
  <si>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</si>
  <si>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</si>
  <si>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</si>
  <si>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</si>
  <si>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</si>
  <si>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</si>
  <si>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</si>
  <si>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</si>
  <si>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</si>
  <si>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</si>
  <si>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</si>
  <si>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</si>
  <si>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</si>
  <si>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</si>
  <si>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</si>
  <si>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</si>
  <si>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</si>
  <si>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</si>
  <si>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</si>
  <si>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</si>
  <si>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</si>
  <si>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</si>
  <si>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</si>
  <si>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</si>
  <si>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</si>
  <si>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</si>
  <si>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</si>
  <si>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</si>
  <si>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</si>
  <si>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</si>
  <si>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</si>
  <si>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</si>
  <si>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</si>
  <si>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</si>
  <si>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</si>
  <si>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</si>
  <si>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</si>
  <si>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</si>
  <si>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</si>
  <si>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</si>
  <si>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</si>
  <si>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</si>
  <si>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</si>
  <si>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</si>
  <si>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</si>
  <si>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</si>
  <si>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</si>
  <si>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</si>
  <si>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</si>
  <si>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</si>
  <si>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</si>
  <si>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</si>
  <si>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</si>
  <si>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</si>
  <si>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</si>
  <si>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</si>
  <si>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</si>
  <si>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</si>
  <si>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</si>
  <si>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</si>
  <si>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</si>
  <si>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</si>
  <si>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</si>
  <si>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</si>
  <si>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</si>
  <si>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</si>
  <si>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</si>
  <si>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</si>
  <si>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</si>
  <si>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</si>
  <si>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</si>
  <si>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</si>
  <si>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</si>
  <si>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</si>
  <si>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</si>
  <si>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</si>
  <si>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</si>
  <si>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</si>
  <si>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</si>
  <si>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</si>
  <si>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</si>
  <si>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</si>
  <si>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</si>
  <si>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</si>
  <si>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</si>
  <si>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</si>
  <si>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</si>
  <si>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</si>
  <si>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</si>
  <si>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</si>
  <si>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</si>
  <si>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</si>
  <si>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</si>
  <si>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</si>
  <si>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</si>
  <si>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</si>
  <si>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</si>
  <si>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</si>
  <si>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</si>
  <si>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</si>
  <si>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</si>
  <si>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</si>
  <si>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</si>
  <si>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</si>
  <si>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</si>
  <si>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</si>
  <si>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</si>
  <si>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</si>
  <si>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</si>
  <si>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</si>
  <si>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</si>
  <si>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</si>
  <si>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</si>
  <si>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</si>
  <si>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</si>
  <si>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</si>
  <si>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</si>
  <si>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</si>
  <si>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</si>
  <si>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</si>
  <si>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</si>
  <si>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</si>
  <si>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</si>
  <si>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</si>
  <si>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</si>
  <si>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</si>
  <si>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</si>
  <si>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</si>
  <si>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</si>
  <si>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</si>
  <si>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</si>
  <si>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</si>
  <si>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</si>
  <si>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</si>
  <si>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</si>
  <si>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</si>
  <si>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</si>
  <si>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</si>
  <si>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</si>
  <si>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</si>
  <si>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</si>
  <si>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</si>
  <si>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</si>
  <si>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</si>
  <si>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</si>
  <si>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</si>
  <si>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</si>
  <si>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</si>
  <si>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</si>
  <si>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</si>
  <si>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</si>
  <si>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</si>
  <si>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</si>
  <si>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</si>
  <si>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</si>
  <si>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</si>
  <si>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</si>
  <si>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</si>
  <si>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</si>
  <si>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</si>
  <si>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</si>
  <si>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</si>
  <si>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</si>
  <si>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</si>
  <si>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</si>
  <si>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</si>
  <si>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</si>
  <si>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</si>
  <si>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</si>
  <si>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</si>
  <si>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</si>
  <si>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</si>
  <si>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</si>
  <si>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</si>
  <si>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</si>
  <si>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</si>
  <si>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</si>
  <si>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</si>
  <si>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</si>
  <si>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</si>
  <si>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</si>
  <si>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</si>
  <si>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</si>
  <si>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</si>
  <si>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</si>
  <si>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</si>
  <si>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</si>
  <si>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</si>
  <si>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</si>
  <si>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</si>
  <si>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</si>
  <si>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</si>
  <si>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</si>
  <si>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</si>
  <si>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</si>
  <si>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</si>
  <si>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</si>
  <si>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</si>
  <si>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</si>
  <si>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</si>
  <si>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</si>
  <si>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</si>
  <si>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</si>
  <si>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</si>
  <si>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</si>
  <si>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</si>
  <si>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</si>
  <si>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</si>
  <si>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</si>
  <si>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</si>
  <si>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</si>
  <si>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</si>
  <si>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</si>
  <si>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</si>
  <si>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</si>
  <si>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</si>
  <si>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</si>
  <si>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</si>
  <si>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</si>
  <si>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</si>
  <si>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</si>
  <si>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</si>
  <si>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</si>
  <si>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</si>
  <si>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</si>
  <si>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</si>
  <si>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</si>
  <si>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</si>
  <si>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</si>
  <si>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</si>
  <si>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</si>
  <si>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</si>
  <si>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</si>
  <si>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</si>
  <si>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</si>
  <si>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</si>
  <si>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</si>
  <si>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</si>
  <si>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</si>
  <si>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</si>
  <si>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</si>
  <si>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</si>
  <si>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</si>
  <si>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</si>
  <si>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</si>
  <si>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</si>
  <si>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</si>
  <si>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</si>
  <si>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</si>
  <si>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</si>
  <si>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</si>
  <si>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</si>
  <si>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</si>
  <si>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</si>
  <si>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</si>
  <si>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</si>
  <si>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</si>
  <si>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</si>
  <si>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</si>
  <si>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</si>
  <si>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</si>
  <si>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</si>
  <si>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</si>
  <si>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</si>
  <si>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</si>
  <si>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</si>
  <si>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</si>
  <si>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</si>
  <si>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</si>
  <si>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</si>
  <si>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</si>
  <si>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</si>
  <si>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</si>
  <si>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</si>
  <si>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</si>
  <si>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</si>
  <si>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</si>
  <si>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</si>
  <si>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</si>
  <si>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</si>
  <si>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</si>
  <si>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</si>
  <si>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</si>
  <si>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</si>
  <si>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</si>
  <si>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</si>
  <si>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</si>
  <si>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</si>
  <si>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</si>
  <si>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</si>
  <si>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</si>
  <si>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</si>
  <si>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</si>
  <si>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</si>
  <si>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</si>
  <si>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</si>
  <si>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</si>
  <si>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</si>
  <si>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</si>
  <si>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</si>
  <si>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</si>
  <si>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</si>
  <si>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</si>
  <si>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</si>
  <si>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</si>
  <si>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</si>
  <si>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</si>
  <si>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</si>
  <si>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</si>
  <si>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</si>
  <si>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</si>
  <si>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</si>
  <si>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</si>
  <si>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</si>
  <si>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</si>
  <si>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</si>
  <si>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</si>
  <si>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</si>
  <si>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</si>
  <si>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</si>
  <si>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</si>
  <si>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</si>
  <si>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</si>
  <si>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</si>
  <si>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</si>
  <si>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</si>
  <si>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</si>
  <si>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</si>
  <si>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</si>
  <si>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</si>
  <si>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</si>
  <si>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</si>
  <si>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</si>
  <si>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</si>
  <si>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</si>
  <si>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</si>
  <si>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</si>
  <si>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</si>
  <si>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</si>
  <si>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</si>
  <si>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</si>
  <si>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</si>
  <si>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</si>
  <si>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</si>
  <si>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</si>
  <si>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</si>
  <si>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</si>
  <si>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</si>
  <si>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</si>
  <si>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</si>
  <si>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</si>
  <si>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</si>
  <si>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</si>
  <si>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</si>
  <si>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</si>
  <si>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</si>
  <si>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</si>
  <si>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</si>
  <si>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</si>
  <si>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</si>
  <si>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</si>
  <si>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</si>
  <si>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</si>
  <si>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</si>
  <si>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</si>
  <si>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</si>
  <si>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</si>
  <si>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</si>
  <si>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</si>
  <si>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</si>
  <si>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</si>
  <si>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</si>
  <si>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</si>
  <si>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</si>
  <si>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</si>
  <si>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</si>
  <si>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</si>
  <si>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</si>
  <si>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</si>
  <si>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</si>
  <si>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</si>
  <si>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</si>
  <si>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</si>
  <si>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</si>
  <si>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</si>
  <si>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</si>
  <si>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</si>
  <si>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</si>
  <si>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</si>
  <si>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</si>
  <si>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</si>
  <si>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</si>
  <si>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</si>
  <si>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</si>
  <si>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</si>
  <si>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</si>
  <si>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</si>
  <si>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</si>
  <si>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</si>
  <si>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</si>
  <si>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</si>
  <si>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</si>
  <si>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</si>
  <si>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</si>
  <si>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</si>
  <si>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</si>
  <si>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</si>
  <si>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</si>
  <si>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</si>
  <si>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</si>
  <si>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</si>
  <si>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</si>
  <si>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</si>
  <si>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</si>
  <si>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</si>
  <si>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</si>
  <si>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</si>
  <si>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</si>
  <si>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</si>
  <si>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</si>
  <si>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</si>
  <si>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</si>
  <si>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</si>
  <si>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</si>
  <si>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</si>
  <si>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</si>
  <si>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</si>
  <si>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</si>
  <si>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</si>
  <si>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</si>
  <si>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</si>
  <si>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</si>
  <si>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</si>
  <si>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</si>
  <si>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</si>
  <si>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</si>
  <si>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</si>
  <si>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</si>
  <si>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</si>
  <si>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</si>
  <si>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</si>
  <si>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</si>
  <si>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</si>
  <si>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</si>
  <si>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</si>
  <si>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</si>
  <si>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</si>
  <si>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</si>
  <si>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</si>
  <si>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</si>
  <si>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</si>
  <si>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</si>
  <si>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</si>
  <si>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</si>
  <si>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</si>
  <si>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</si>
  <si>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</si>
  <si>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</si>
  <si>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</si>
  <si>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</si>
  <si>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</si>
  <si>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</si>
  <si>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</si>
  <si>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</si>
  <si>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</si>
  <si>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</si>
  <si>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</si>
  <si>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</si>
  <si>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</si>
  <si>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</si>
  <si>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</si>
  <si>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</si>
  <si>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</si>
  <si>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</si>
  <si>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</si>
  <si>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</si>
  <si>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</si>
  <si>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</si>
  <si>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</si>
  <si>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</si>
  <si>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</si>
  <si>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</si>
  <si>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</si>
  <si>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</si>
  <si>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</si>
  <si>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</si>
  <si>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</si>
  <si>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</si>
  <si>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</si>
  <si>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</si>
  <si>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</si>
  <si>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</si>
  <si>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</si>
  <si>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</si>
  <si>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</si>
  <si>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</si>
  <si>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</si>
  <si>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</si>
  <si>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</si>
  <si>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</si>
  <si>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</si>
  <si>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</si>
  <si>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</si>
  <si>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</si>
  <si>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</si>
  <si>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</si>
  <si>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</si>
  <si>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</si>
  <si>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</si>
  <si>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</si>
  <si>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</si>
  <si>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</si>
  <si>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</si>
  <si>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</si>
  <si>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</si>
  <si>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</si>
  <si>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</si>
  <si>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</si>
  <si>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</si>
  <si>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</si>
  <si>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</si>
  <si>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</si>
  <si>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</si>
  <si>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</si>
  <si>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</si>
  <si>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</si>
  <si>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</si>
  <si>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</si>
  <si>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</si>
  <si>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</si>
  <si>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</si>
  <si>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</si>
  <si>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</si>
  <si>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</si>
  <si>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</si>
  <si>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</si>
  <si>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</si>
  <si>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</si>
  <si>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</si>
  <si>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</si>
  <si>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</si>
  <si>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</si>
  <si>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</si>
  <si>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</si>
  <si>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</si>
  <si>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</si>
  <si>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</si>
  <si>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</si>
  <si>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</si>
  <si>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</si>
  <si>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</si>
  <si>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</si>
  <si>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</si>
  <si>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</si>
  <si>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</si>
  <si>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</si>
  <si>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</si>
  <si>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</si>
  <si>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</si>
  <si>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</si>
  <si>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</si>
  <si>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</si>
  <si>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</si>
  <si>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</si>
  <si>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</si>
  <si>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</si>
  <si>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</si>
  <si>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</si>
  <si>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</si>
  <si>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</si>
  <si>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</si>
  <si>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</si>
  <si>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</si>
  <si>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</si>
  <si>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</si>
  <si>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</si>
  <si>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</si>
  <si>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</si>
  <si>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</si>
  <si>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</si>
  <si>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</si>
  <si>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</si>
  <si>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</si>
  <si>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</si>
  <si>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</si>
  <si>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</si>
  <si>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</si>
  <si>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</si>
  <si>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</si>
  <si>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</si>
  <si>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</si>
  <si>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</si>
  <si>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</si>
  <si>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</si>
  <si>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</si>
  <si>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</si>
  <si>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</si>
  <si>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</si>
  <si>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</si>
  <si>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</si>
  <si>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</si>
  <si>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</si>
  <si>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</si>
  <si>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</si>
  <si>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</si>
  <si>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</si>
  <si>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</si>
  <si>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</si>
  <si>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</si>
  <si>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</si>
  <si>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</si>
  <si>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</si>
  <si>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</si>
  <si>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</si>
  <si>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</si>
  <si>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</si>
  <si>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</si>
  <si>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</si>
  <si>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</si>
  <si>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</si>
  <si>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</si>
  <si>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</si>
  <si>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</si>
  <si>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</si>
  <si>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</si>
  <si>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</si>
  <si>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</si>
  <si>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</si>
  <si>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</si>
  <si>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</si>
  <si>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</si>
  <si>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</si>
  <si>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</si>
  <si>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</si>
  <si>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</si>
  <si>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</si>
  <si>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</si>
  <si>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</si>
  <si>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</si>
  <si>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</si>
  <si>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</si>
  <si>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</si>
  <si>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</si>
  <si>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</si>
  <si>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</si>
  <si>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</si>
  <si>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</si>
  <si>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</si>
  <si>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</si>
  <si>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</si>
  <si>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</si>
  <si>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</si>
  <si>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</si>
  <si>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</si>
  <si>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</si>
  <si>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</si>
  <si>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</si>
  <si>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</si>
  <si>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</si>
  <si>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</si>
  <si>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</si>
  <si>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</si>
  <si>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</si>
  <si>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</si>
  <si>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</si>
  <si>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</si>
  <si>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</si>
  <si>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</si>
  <si>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</si>
  <si>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</si>
  <si>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</si>
  <si>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</si>
  <si>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</si>
  <si>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</si>
  <si>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</si>
  <si>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</si>
  <si>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</si>
  <si>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</si>
  <si>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</si>
  <si>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</si>
  <si>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</si>
  <si>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</si>
  <si>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</si>
  <si>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</si>
  <si>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</si>
  <si>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</si>
  <si>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</si>
  <si>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</si>
  <si>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</si>
  <si>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</si>
  <si>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</si>
  <si>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</si>
  <si>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</si>
  <si>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</si>
  <si>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</si>
  <si>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</si>
  <si>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</si>
  <si>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</si>
  <si>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</si>
  <si>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</si>
  <si>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</si>
  <si>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</si>
  <si>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</si>
  <si>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</si>
  <si>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</si>
  <si>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</si>
  <si>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</si>
  <si>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</si>
  <si>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</si>
  <si>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</si>
  <si>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</si>
  <si>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</si>
  <si>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</si>
  <si>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</si>
  <si>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</si>
  <si>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</si>
  <si>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</si>
  <si>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</si>
  <si>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</si>
  <si>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</si>
  <si>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</si>
  <si>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</si>
  <si>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</si>
  <si>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</si>
  <si>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</si>
  <si>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</si>
  <si>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</si>
  <si>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</si>
  <si>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</si>
  <si>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</si>
  <si>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</si>
  <si>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</si>
  <si>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</si>
  <si>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</si>
  <si>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</si>
  <si>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</si>
  <si>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</si>
  <si>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</si>
  <si>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</si>
  <si>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</si>
  <si>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</si>
  <si>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</si>
  <si>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</si>
  <si>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</si>
  <si>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</si>
  <si>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</si>
  <si>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</si>
  <si>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</si>
  <si>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</si>
  <si>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</si>
  <si>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</si>
  <si>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</si>
  <si>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</si>
  <si>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</si>
  <si>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</si>
  <si>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</si>
  <si>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</si>
  <si>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</si>
  <si>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</si>
  <si>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</si>
  <si>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</si>
  <si>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</si>
  <si>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</si>
  <si>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</si>
  <si>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</si>
  <si>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</si>
  <si>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</si>
  <si>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</si>
  <si>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</si>
  <si>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</si>
  <si>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</si>
  <si>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</si>
  <si>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</si>
  <si>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</si>
  <si>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</si>
  <si>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</si>
  <si>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</si>
  <si>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</si>
  <si>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</si>
  <si>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</si>
  <si>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</si>
  <si>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</si>
  <si>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</si>
  <si>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</si>
  <si>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</si>
  <si>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</si>
  <si>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</si>
  <si>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</si>
  <si>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</si>
  <si>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</si>
  <si>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</si>
  <si>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</si>
  <si>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</si>
  <si>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</si>
  <si>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</si>
  <si>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</si>
  <si>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</si>
  <si>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</si>
  <si>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</si>
  <si>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</si>
  <si>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</si>
  <si>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</si>
  <si>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</si>
  <si>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</si>
  <si>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</si>
  <si>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</si>
  <si>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</si>
  <si>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</si>
  <si>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</si>
  <si>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</si>
  <si>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</si>
  <si>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</si>
  <si>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</si>
  <si>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</si>
  <si>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</si>
  <si>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</si>
  <si>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</si>
  <si>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</si>
  <si>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</si>
  <si>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</si>
  <si>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</si>
  <si>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</si>
  <si>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</si>
  <si>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</si>
  <si>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</si>
  <si>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</si>
  <si>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</si>
  <si>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</si>
  <si>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</si>
  <si>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</si>
  <si>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</si>
  <si>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</si>
  <si>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</si>
  <si>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</si>
  <si>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</si>
  <si>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</si>
  <si>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</si>
  <si>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</si>
  <si>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</si>
  <si>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</si>
  <si>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</si>
  <si>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</si>
  <si>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</si>
  <si>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</si>
  <si>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</si>
  <si>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</si>
  <si>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</si>
  <si>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</si>
  <si>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</si>
  <si>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</si>
  <si>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</si>
  <si>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</si>
  <si>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</si>
  <si>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</si>
  <si>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</si>
  <si>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</si>
  <si>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</si>
  <si>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</si>
  <si>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</si>
  <si>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</si>
  <si>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</si>
  <si>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</si>
  <si>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</si>
  <si>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</si>
  <si>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</si>
  <si>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</si>
  <si>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</si>
  <si>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</si>
  <si>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</si>
  <si>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</si>
  <si>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</si>
  <si>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</si>
  <si>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</si>
  <si>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</si>
  <si>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</si>
  <si>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</si>
  <si>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</si>
  <si>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</si>
  <si>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</si>
  <si>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</si>
  <si>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</si>
  <si>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</si>
  <si>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</si>
  <si>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</si>
  <si>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</si>
  <si>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</si>
  <si>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</si>
  <si>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</si>
  <si>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</si>
  <si>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</si>
  <si>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</si>
  <si>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</si>
  <si>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</si>
  <si>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</si>
  <si>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</si>
  <si>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</si>
  <si>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</si>
  <si>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</si>
  <si>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</si>
  <si>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</si>
  <si>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</si>
  <si>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</si>
  <si>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</si>
  <si>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</si>
  <si>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</si>
  <si>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</si>
  <si>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</si>
  <si>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</si>
  <si>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</si>
  <si>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</si>
  <si>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</si>
  <si>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</si>
  <si>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</si>
  <si>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</si>
  <si>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</si>
  <si>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</si>
  <si>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</si>
  <si>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</si>
  <si>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</si>
  <si>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</si>
  <si>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</si>
  <si>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</si>
  <si>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</si>
  <si>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</si>
  <si>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</si>
  <si>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</si>
  <si>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</si>
  <si>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</si>
  <si>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</si>
  <si>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</si>
  <si>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</si>
  <si>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</si>
  <si>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</si>
  <si>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</si>
  <si>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</si>
  <si>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</si>
  <si>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</si>
  <si>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</si>
  <si>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</si>
  <si>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</si>
  <si>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</si>
  <si>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</si>
  <si>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</si>
  <si>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</si>
  <si>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</si>
  <si>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</si>
  <si>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</si>
  <si>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</si>
  <si>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</si>
  <si>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</si>
  <si>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</si>
  <si>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</si>
  <si>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</si>
  <si>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</si>
  <si>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</si>
  <si>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</si>
  <si>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</si>
  <si>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</si>
  <si>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</si>
  <si>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</si>
  <si>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</si>
  <si>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</si>
  <si>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</si>
  <si>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</si>
  <si>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</si>
  <si>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</si>
  <si>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</si>
  <si>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</si>
  <si>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</si>
  <si>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</si>
  <si>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</si>
  <si>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</si>
  <si>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</si>
  <si>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</si>
  <si>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</si>
  <si>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</si>
  <si>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</si>
  <si>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</si>
  <si>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</si>
  <si>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</si>
  <si>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</si>
  <si>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</si>
  <si>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</si>
  <si>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</si>
  <si>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</si>
  <si>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</si>
  <si>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</si>
  <si>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</si>
  <si>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</si>
  <si>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</si>
  <si>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</si>
  <si>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</si>
  <si>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</si>
  <si>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</si>
  <si>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</si>
  <si>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</si>
  <si>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</si>
  <si>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</si>
  <si>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</si>
  <si>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</si>
  <si>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</si>
  <si>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</si>
  <si>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</si>
  <si>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</si>
  <si>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</si>
  <si>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</si>
  <si>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</si>
  <si>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</si>
  <si>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</si>
  <si>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</si>
  <si>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</si>
  <si>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</si>
  <si>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</si>
  <si>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</si>
  <si>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</si>
  <si>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</si>
  <si>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</si>
  <si>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</si>
  <si>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</si>
  <si>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</si>
  <si>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</si>
  <si>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</si>
  <si>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</si>
  <si>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</si>
  <si>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</si>
  <si>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</si>
  <si>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</si>
  <si>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</si>
  <si>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</si>
  <si>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</si>
  <si>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</si>
  <si>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</si>
  <si>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</si>
  <si>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</si>
  <si>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</si>
  <si>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</si>
  <si>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</si>
  <si>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</si>
  <si>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</si>
  <si>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</si>
  <si>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</si>
  <si>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</si>
  <si>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</si>
  <si>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</si>
  <si>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</si>
  <si>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</si>
  <si>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</si>
  <si>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</si>
  <si>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</si>
  <si>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</si>
  <si>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</si>
  <si>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</si>
  <si>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</si>
  <si>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</si>
  <si>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</si>
  <si>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</si>
  <si>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</si>
  <si>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</si>
  <si>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</si>
  <si>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</si>
  <si>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</si>
  <si>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</si>
  <si>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</si>
  <si>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</si>
  <si>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</si>
  <si>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</si>
  <si>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</si>
  <si>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</si>
  <si>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</si>
  <si>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</si>
  <si>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</si>
  <si>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</si>
  <si>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</si>
  <si>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</si>
  <si>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</si>
  <si>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</si>
  <si>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</si>
  <si>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</si>
  <si>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</si>
  <si>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</si>
  <si>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</si>
  <si>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</si>
  <si>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</si>
  <si>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</si>
  <si>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</si>
  <si>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</si>
  <si>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</si>
  <si>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</si>
  <si>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</si>
  <si>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</si>
  <si>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</si>
  <si>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</si>
  <si>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</si>
  <si>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</si>
  <si>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</si>
  <si>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</si>
  <si>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</si>
  <si>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</si>
  <si>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</si>
  <si>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</si>
  <si>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</si>
  <si>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</si>
  <si>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</si>
  <si>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</si>
  <si>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</si>
  <si>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</si>
  <si>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</si>
  <si>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</si>
  <si>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</si>
  <si>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</si>
  <si>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</si>
  <si>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</si>
  <si>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</si>
  <si>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</si>
  <si>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</si>
  <si>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</si>
  <si>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</si>
  <si>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</si>
  <si>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</si>
  <si>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</si>
  <si>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</si>
  <si>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</si>
  <si>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</si>
  <si>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</si>
  <si>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</si>
  <si>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</si>
  <si>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</si>
  <si>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</si>
  <si>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</si>
  <si>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</si>
  <si>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</si>
  <si>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</si>
  <si>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</si>
  <si>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</si>
  <si>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</si>
  <si>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</si>
  <si>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</si>
  <si>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</si>
  <si>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</si>
  <si>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</si>
  <si>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</si>
  <si>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</si>
  <si>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</si>
  <si>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</si>
  <si>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</si>
  <si>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</si>
  <si>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</si>
  <si>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</si>
  <si>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</si>
  <si>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</si>
  <si>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</si>
  <si>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</si>
  <si>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</si>
  <si>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</si>
  <si>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</si>
  <si>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</si>
  <si>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</si>
  <si>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</si>
  <si>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</si>
  <si>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</si>
  <si>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</si>
  <si>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</si>
  <si>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</si>
  <si>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</si>
  <si>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</si>
  <si>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</si>
  <si>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</si>
  <si>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</si>
  <si>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</si>
  <si>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</si>
  <si>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</si>
  <si>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</si>
  <si>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</si>
  <si>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</si>
  <si>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</si>
  <si>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</si>
  <si>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</si>
  <si>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</si>
  <si>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</si>
  <si>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</si>
  <si>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</si>
  <si>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</si>
  <si>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</si>
  <si>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</si>
  <si>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</si>
  <si>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</si>
  <si>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</si>
  <si>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</si>
  <si>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</si>
  <si>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</si>
  <si>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</si>
  <si>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</si>
  <si>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</si>
  <si>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</si>
  <si>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</si>
  <si>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</si>
  <si>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</si>
  <si>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</si>
  <si>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</si>
  <si>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</si>
  <si>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</si>
  <si>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</si>
  <si>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</si>
  <si>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</si>
  <si>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</si>
  <si>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</si>
  <si>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</si>
  <si>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</si>
  <si>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</si>
  <si>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</si>
  <si>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</si>
  <si>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</si>
  <si>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</si>
  <si>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</si>
  <si>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</si>
  <si>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</si>
  <si>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</si>
  <si>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</si>
  <si>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</si>
  <si>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</si>
  <si>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</si>
  <si>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</si>
  <si>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</si>
  <si>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</si>
  <si>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</si>
  <si>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</si>
  <si>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</si>
  <si>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</si>
  <si>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</si>
  <si>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</si>
  <si>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</si>
  <si>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</si>
  <si>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</si>
  <si>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</si>
  <si>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</si>
  <si>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</si>
  <si>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</si>
  <si>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</si>
  <si>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</si>
  <si>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</si>
  <si>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</si>
  <si>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</si>
  <si>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</si>
  <si>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</si>
  <si>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</si>
  <si>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</si>
  <si>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</si>
  <si>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</si>
  <si>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</si>
  <si>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</si>
  <si>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</si>
  <si>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</si>
  <si>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</si>
  <si>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</si>
  <si>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</si>
  <si>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</si>
  <si>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</si>
  <si>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</si>
  <si>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</si>
  <si>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</si>
  <si>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</si>
  <si>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</si>
  <si>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</si>
  <si>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</si>
  <si>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</si>
  <si>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</si>
  <si>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</si>
  <si>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</si>
  <si>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</si>
  <si>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</si>
  <si>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</si>
  <si>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</si>
  <si>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</si>
  <si>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</si>
  <si>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</si>
  <si>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</si>
  <si>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</si>
  <si>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</si>
  <si>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</si>
  <si>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</si>
  <si>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</si>
  <si>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</si>
  <si>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</si>
  <si>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</si>
  <si>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</si>
  <si>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</si>
  <si>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</si>
  <si>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</si>
  <si>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</si>
  <si>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</si>
  <si>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</si>
  <si>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</si>
  <si>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</si>
  <si>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</si>
  <si>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</si>
  <si>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</si>
  <si>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</si>
  <si>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</si>
  <si>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</si>
  <si>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</si>
  <si>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</si>
  <si>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</si>
  <si>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</si>
  <si>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</si>
  <si>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</si>
  <si>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</si>
  <si>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</si>
  <si>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</si>
  <si>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</si>
  <si>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</si>
  <si>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</si>
  <si>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</si>
  <si>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</si>
  <si>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</si>
  <si>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</si>
  <si>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</si>
  <si>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</si>
  <si>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</si>
  <si>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</si>
  <si>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</si>
  <si>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</si>
  <si>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</si>
  <si>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</si>
  <si>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</si>
  <si>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</si>
  <si>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</si>
  <si>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</si>
  <si>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</si>
  <si>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</si>
  <si>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</si>
  <si>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</si>
  <si>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</si>
  <si>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</si>
  <si>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</si>
  <si>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</si>
  <si>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</si>
  <si>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</si>
  <si>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</si>
  <si>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</si>
  <si>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</si>
  <si>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</si>
  <si>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</si>
  <si>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</si>
  <si>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</si>
  <si>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</si>
  <si>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</si>
  <si>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</si>
  <si>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</si>
  <si>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</si>
  <si>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</si>
  <si>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</si>
  <si>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</si>
  <si>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</si>
  <si>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</si>
  <si>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</si>
  <si>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</si>
  <si>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</si>
  <si>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</si>
  <si>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</si>
  <si>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</si>
  <si>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</si>
  <si>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</si>
  <si>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</si>
  <si>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</si>
  <si>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</si>
  <si>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</si>
  <si>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</si>
  <si>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</si>
  <si>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</si>
  <si>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</si>
  <si>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</si>
  <si>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</si>
  <si>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</si>
  <si>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</si>
  <si>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</si>
  <si>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</si>
  <si>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</si>
  <si>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</si>
  <si>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</si>
  <si>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</si>
  <si>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</si>
  <si>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</si>
  <si>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</si>
  <si>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</si>
  <si>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</si>
  <si>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</si>
  <si>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</si>
  <si>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</si>
  <si>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</si>
  <si>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</si>
  <si>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</si>
  <si>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</si>
  <si>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</si>
  <si>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</si>
  <si>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</si>
  <si>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</si>
  <si>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</si>
  <si>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</si>
  <si>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</si>
  <si>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</si>
  <si>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</si>
  <si>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</si>
  <si>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</si>
  <si>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</si>
  <si>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</si>
  <si>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</si>
  <si>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</si>
  <si>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</si>
  <si>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</si>
  <si>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</si>
  <si>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</si>
  <si>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</si>
  <si>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</si>
  <si>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</si>
  <si>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</si>
  <si>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</si>
  <si>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</si>
  <si>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</si>
  <si>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</si>
  <si>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</si>
  <si>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</si>
  <si>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</si>
  <si>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</si>
  <si>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</si>
  <si>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</si>
  <si>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</si>
  <si>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</si>
  <si>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</si>
  <si>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</si>
  <si>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</si>
  <si>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</si>
  <si>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</si>
  <si>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</si>
  <si>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</si>
  <si>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</si>
  <si>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</si>
  <si>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</si>
  <si>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</si>
  <si>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</si>
  <si>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</si>
  <si>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</si>
  <si>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</si>
  <si>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</si>
  <si>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</si>
  <si>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</si>
  <si>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</si>
  <si>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</si>
  <si>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</si>
  <si>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</si>
  <si>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</si>
  <si>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</si>
  <si>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</si>
  <si>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</si>
  <si>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</si>
  <si>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</si>
  <si>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</si>
  <si>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</si>
  <si>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</si>
  <si>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</si>
  <si>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</si>
  <si>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</si>
  <si>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</si>
  <si>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</si>
  <si>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</si>
  <si>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</si>
  <si>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</si>
  <si>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</si>
  <si>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</si>
  <si>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</si>
  <si>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</si>
  <si>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</si>
  <si>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</si>
  <si>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</si>
  <si>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</si>
  <si>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</si>
  <si>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</si>
  <si>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</si>
  <si>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</si>
  <si>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</si>
  <si>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</si>
  <si>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</si>
  <si>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</si>
  <si>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</si>
  <si>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</si>
  <si>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</si>
  <si>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</si>
  <si>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</si>
  <si>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</si>
  <si>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</si>
  <si>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</si>
  <si>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</si>
  <si>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</si>
  <si>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</si>
  <si>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</si>
  <si>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</si>
  <si>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</si>
  <si>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</si>
  <si>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</si>
  <si>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</si>
  <si>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</si>
  <si>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</si>
  <si>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</si>
  <si>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</si>
  <si>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</si>
  <si>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</si>
  <si>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</si>
  <si>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</si>
  <si>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</si>
  <si>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</si>
  <si>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</si>
  <si>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</si>
  <si>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</si>
  <si>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</si>
  <si>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</si>
  <si>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</si>
  <si>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</si>
  <si>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</si>
  <si>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</si>
  <si>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</si>
  <si>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</si>
  <si>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</si>
  <si>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</si>
  <si>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</si>
  <si>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</si>
  <si>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</si>
  <si>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</si>
  <si>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</si>
  <si>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</si>
  <si>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</si>
  <si>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</si>
  <si>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</si>
  <si>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</si>
  <si>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</si>
  <si>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</si>
  <si>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</si>
  <si>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</si>
  <si>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</si>
  <si>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</si>
  <si>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</si>
  <si>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</si>
  <si>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</si>
  <si>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</si>
  <si>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</si>
  <si>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</si>
  <si>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</si>
  <si>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</si>
  <si>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</si>
  <si>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</si>
  <si>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</si>
  <si>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</si>
  <si>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</si>
  <si>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</si>
  <si>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</si>
  <si>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</si>
  <si>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</si>
  <si>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</si>
  <si>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</si>
  <si>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</si>
  <si>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</si>
  <si>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</si>
  <si>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</si>
  <si>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</si>
  <si>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</si>
  <si>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</si>
  <si>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</si>
  <si>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</si>
  <si>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</si>
  <si>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</si>
  <si>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</si>
  <si>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</si>
  <si>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</si>
  <si>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</si>
  <si>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</si>
  <si>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</si>
  <si>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</si>
  <si>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</si>
  <si>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</si>
  <si>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</si>
  <si>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</si>
  <si>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</si>
  <si>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</si>
  <si>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</si>
  <si>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</si>
  <si>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</si>
  <si>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</si>
  <si>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</si>
  <si>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</si>
  <si>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</si>
  <si>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</si>
  <si>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</si>
  <si>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</si>
  <si>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</si>
  <si>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</si>
  <si>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</si>
  <si>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</si>
  <si>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</si>
  <si>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</si>
  <si>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</si>
  <si>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</si>
  <si>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</si>
  <si>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</si>
  <si>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</si>
  <si>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</si>
  <si>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</si>
  <si>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</si>
  <si>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</si>
  <si>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</si>
  <si>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</si>
  <si>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</si>
  <si>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</si>
  <si>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</si>
  <si>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</si>
  <si>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</si>
  <si>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</si>
  <si>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</si>
  <si>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</si>
  <si>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</si>
  <si>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</si>
  <si>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</si>
  <si>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</si>
  <si>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</si>
  <si>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</si>
  <si>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</si>
  <si>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</si>
  <si>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</si>
  <si>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</si>
  <si>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</si>
  <si>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</si>
  <si>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</si>
  <si>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</si>
  <si>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</si>
  <si>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</si>
  <si>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</si>
  <si>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</si>
  <si>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</si>
  <si>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</si>
  <si>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</si>
  <si>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</si>
  <si>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</si>
  <si>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</si>
  <si>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</si>
  <si>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</si>
  <si>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</si>
  <si>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</si>
  <si>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</si>
  <si>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</si>
  <si>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</si>
  <si>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</si>
  <si>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</si>
  <si>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</si>
  <si>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</si>
  <si>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</si>
  <si>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</si>
  <si>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</si>
  <si>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</si>
  <si>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</si>
  <si>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</si>
  <si>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</si>
  <si>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</si>
  <si>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</si>
  <si>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</si>
  <si>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</si>
  <si>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</si>
  <si>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</si>
  <si>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</si>
  <si>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</si>
  <si>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</si>
  <si>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</si>
  <si>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</si>
  <si>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</si>
  <si>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</si>
  <si>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</si>
  <si>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</si>
  <si>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</si>
  <si>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</si>
  <si>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</si>
  <si>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</si>
  <si>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</si>
  <si>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</si>
  <si>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</si>
  <si>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</si>
  <si>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</si>
  <si>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</si>
  <si>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</si>
  <si>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</si>
  <si>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</si>
  <si>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</si>
  <si>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</si>
  <si>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</si>
  <si>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</si>
  <si>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</si>
  <si>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</si>
  <si>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</si>
  <si>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</si>
  <si>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</si>
  <si>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</si>
  <si>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</si>
  <si>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</si>
  <si>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</si>
  <si>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</si>
  <si>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</si>
  <si>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</si>
  <si>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</si>
  <si>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</si>
  <si>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</si>
  <si>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</si>
  <si>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</si>
  <si>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</si>
  <si>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</si>
  <si>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</si>
  <si>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</si>
  <si>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</si>
  <si>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</si>
  <si>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</si>
  <si>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</si>
  <si>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</si>
  <si>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</si>
  <si>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</si>
  <si>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</si>
  <si>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</si>
  <si>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</si>
  <si>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</si>
  <si>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</si>
  <si>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</si>
  <si>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</si>
  <si>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</si>
  <si>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</si>
  <si>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</si>
  <si>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</si>
  <si>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</si>
  <si>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</si>
  <si>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</si>
  <si>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</si>
  <si>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</si>
  <si>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</si>
  <si>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</si>
  <si>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</si>
  <si>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</si>
  <si>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</si>
  <si>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</si>
  <si>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</si>
  <si>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</si>
  <si>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</si>
  <si>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</si>
  <si>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</si>
  <si>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</si>
  <si>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</si>
  <si>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</si>
  <si>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</si>
  <si>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</si>
  <si>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</si>
  <si>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</si>
  <si>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</si>
  <si>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</si>
  <si>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</si>
  <si>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</si>
  <si>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</si>
  <si>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</si>
  <si>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</si>
  <si>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</si>
  <si>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</si>
  <si>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</si>
  <si>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</si>
  <si>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</si>
  <si>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</si>
  <si>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</si>
  <si>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</si>
  <si>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</si>
  <si>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</si>
  <si>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</si>
  <si>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</si>
  <si>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</si>
  <si>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</si>
  <si>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</si>
  <si>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</si>
  <si>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</si>
  <si>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</si>
  <si>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</si>
  <si>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</si>
  <si>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</si>
  <si>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</si>
  <si>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</si>
  <si>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</si>
  <si>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</si>
  <si>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</si>
  <si>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</si>
  <si>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</si>
  <si>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</si>
  <si>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</si>
  <si>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</si>
  <si>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</si>
  <si>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</si>
  <si>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</si>
  <si>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</si>
  <si>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</si>
  <si>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</si>
  <si>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</si>
  <si>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</si>
  <si>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</si>
  <si>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</si>
  <si>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</si>
  <si>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</si>
  <si>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</si>
  <si>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</si>
  <si>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</si>
  <si>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</si>
  <si>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</si>
  <si>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</si>
  <si>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</si>
  <si>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</si>
  <si>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</si>
  <si>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</si>
  <si>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</si>
  <si>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</si>
  <si>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</si>
  <si>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</si>
  <si>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</si>
  <si>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</si>
  <si>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</si>
  <si>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</si>
  <si>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</si>
  <si>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</si>
  <si>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</si>
  <si>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</si>
  <si>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</si>
  <si>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</si>
  <si>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</si>
  <si>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</si>
  <si>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</si>
  <si>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</si>
  <si>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</si>
  <si>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</si>
  <si>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</si>
  <si>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</si>
  <si>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</si>
  <si>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</si>
  <si>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</si>
  <si>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</si>
  <si>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</si>
  <si>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</si>
  <si>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</si>
  <si>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</si>
  <si>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</si>
  <si>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</si>
  <si>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</si>
  <si>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</si>
  <si>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</si>
  <si>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</si>
  <si>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</si>
  <si>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</si>
  <si>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</si>
  <si>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</si>
  <si>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</si>
  <si>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</si>
  <si>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</si>
  <si>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</si>
  <si>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</si>
  <si>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</si>
  <si>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</si>
  <si>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</si>
  <si>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</si>
  <si>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</si>
  <si>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</si>
  <si>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</si>
  <si>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</si>
  <si>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</si>
  <si>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</si>
  <si>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</si>
  <si>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</si>
  <si>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</si>
  <si>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</si>
  <si>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</si>
  <si>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</si>
  <si>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</si>
  <si>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</si>
  <si>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</si>
  <si>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</si>
  <si>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</si>
  <si>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</si>
  <si>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</si>
  <si>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</si>
  <si>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</si>
  <si>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</si>
  <si>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</si>
  <si>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</si>
  <si>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</si>
  <si>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</si>
  <si>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</si>
  <si>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</si>
  <si>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</si>
  <si>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</si>
  <si>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</si>
  <si>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</si>
  <si>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</si>
  <si>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</si>
  <si>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</si>
  <si>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</si>
  <si>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</si>
  <si>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</si>
  <si>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</si>
  <si>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</si>
  <si>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</si>
  <si>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</si>
  <si>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</si>
  <si>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</si>
  <si>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</si>
  <si>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</si>
  <si>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</si>
  <si>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</si>
  <si>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</si>
  <si>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</si>
  <si>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</si>
  <si>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</si>
  <si>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</si>
  <si>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</si>
  <si>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</si>
  <si>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</si>
  <si>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</si>
  <si>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</si>
  <si>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</si>
  <si>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</si>
  <si>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</si>
  <si>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</si>
  <si>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</si>
  <si>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</si>
  <si>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</si>
  <si>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</si>
  <si>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</si>
  <si>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</si>
  <si>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</si>
  <si>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</si>
  <si>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</si>
  <si>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</si>
  <si>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</si>
  <si>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</si>
  <si>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</si>
  <si>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</si>
  <si>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</si>
  <si>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</si>
  <si>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</si>
  <si>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</si>
  <si>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</si>
  <si>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</si>
  <si>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</si>
  <si>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</si>
  <si>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</si>
  <si>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</si>
  <si>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</si>
  <si>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</si>
  <si>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</si>
  <si>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</si>
  <si>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</si>
  <si>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</si>
  <si>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</si>
  <si>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</si>
  <si>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</si>
  <si>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</si>
  <si>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</si>
  <si>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</si>
  <si>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</si>
  <si>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</si>
  <si>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</si>
  <si>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</si>
  <si>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</si>
  <si>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</si>
  <si>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</si>
  <si>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</si>
  <si>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</si>
  <si>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</si>
  <si>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</si>
  <si>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</si>
  <si>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</si>
  <si>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</si>
  <si>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</si>
  <si>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</si>
  <si>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</si>
  <si>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</si>
  <si>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</si>
  <si>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</si>
  <si>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</si>
  <si>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</si>
  <si>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</si>
  <si>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</si>
  <si>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</si>
  <si>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</si>
  <si>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</si>
  <si>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</si>
  <si>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</si>
  <si>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</si>
  <si>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</si>
  <si>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</si>
  <si>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</si>
  <si>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</si>
  <si>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</si>
  <si>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</si>
  <si>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</si>
  <si>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</si>
  <si>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</si>
  <si>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</si>
  <si>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</si>
  <si>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</si>
  <si>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</si>
  <si>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</si>
  <si>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</si>
  <si>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</si>
  <si>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</si>
  <si>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</si>
  <si>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</si>
  <si>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</si>
  <si>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</si>
  <si>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</si>
  <si>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</si>
  <si>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</si>
  <si>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</si>
  <si>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</si>
  <si>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</si>
  <si>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</si>
  <si>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</si>
  <si>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</si>
  <si>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</si>
  <si>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</si>
  <si>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</si>
  <si>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</si>
  <si>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</si>
  <si>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</si>
  <si>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</si>
  <si>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</si>
  <si>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</si>
  <si>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</si>
  <si>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</si>
  <si>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</si>
  <si>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</si>
  <si>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</si>
  <si>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</si>
  <si>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</si>
  <si>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</si>
  <si>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</si>
  <si>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</si>
  <si>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</si>
  <si>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</si>
  <si>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</si>
  <si>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</si>
  <si>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</si>
  <si>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</si>
  <si>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</si>
  <si>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</si>
  <si>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</si>
  <si>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</si>
  <si>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</si>
  <si>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</si>
  <si>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</si>
  <si>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</si>
  <si>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</si>
  <si>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</si>
  <si>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</si>
  <si>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</si>
  <si>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</si>
  <si>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</si>
  <si>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</si>
  <si>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</si>
  <si>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</si>
  <si>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</si>
  <si>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</si>
  <si>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</si>
  <si>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</si>
  <si>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</si>
  <si>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</si>
  <si>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</si>
  <si>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</si>
  <si>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</si>
  <si>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</si>
  <si>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</si>
  <si>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</si>
  <si>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</si>
  <si>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</si>
  <si>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</si>
  <si>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</si>
  <si>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</si>
  <si>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</si>
  <si>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</si>
  <si>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</si>
  <si>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</si>
  <si>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</si>
  <si>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</si>
  <si>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</si>
  <si>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</si>
  <si>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</si>
  <si>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</si>
  <si>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</si>
  <si>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</si>
  <si>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</si>
  <si>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</si>
  <si>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</si>
  <si>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</si>
  <si>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</si>
  <si>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</si>
  <si>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</si>
  <si>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</si>
  <si>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</si>
  <si>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</si>
  <si>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</si>
  <si>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</si>
  <si>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</si>
  <si>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</si>
  <si>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</si>
  <si>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</si>
  <si>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</si>
  <si>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</si>
  <si>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</si>
  <si>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</si>
  <si>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</si>
  <si>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</si>
  <si>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</si>
  <si>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</si>
  <si>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</si>
  <si>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</si>
  <si>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</si>
  <si>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</si>
  <si>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</si>
  <si>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</si>
  <si>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</si>
  <si>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</si>
  <si>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</si>
  <si>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</si>
  <si>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</si>
  <si>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</si>
  <si>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</si>
  <si>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</si>
  <si>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</si>
  <si>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</si>
  <si>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</si>
  <si>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</si>
  <si>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</si>
  <si>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</si>
  <si>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</si>
  <si>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</si>
  <si>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</si>
  <si>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</si>
  <si>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</si>
  <si>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</si>
  <si>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</si>
  <si>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</si>
  <si>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</si>
  <si>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</si>
  <si>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</si>
  <si>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</si>
  <si>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</si>
  <si>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</si>
  <si>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</si>
  <si>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</si>
  <si>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</si>
  <si>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</si>
  <si>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</si>
  <si>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</si>
  <si>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</si>
  <si>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</si>
  <si>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</si>
  <si>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</si>
  <si>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</si>
  <si>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</si>
  <si>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</si>
  <si>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</si>
  <si>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</si>
  <si>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</si>
  <si>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</si>
  <si>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</si>
  <si>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</si>
  <si>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</si>
  <si>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</si>
  <si>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</si>
  <si>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</si>
  <si>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</si>
  <si>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</si>
  <si>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</si>
  <si>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</si>
  <si>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</si>
  <si>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</si>
  <si>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</si>
  <si>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</si>
  <si>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</si>
  <si>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</si>
  <si>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</si>
  <si>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</si>
  <si>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</si>
  <si>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</si>
  <si>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</si>
  <si>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</si>
  <si>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</si>
  <si>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</si>
  <si>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</si>
  <si>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</si>
  <si>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</si>
  <si>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</si>
  <si>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</si>
  <si>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</si>
  <si>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</si>
  <si>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</si>
  <si>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</si>
  <si>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</si>
  <si>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</si>
  <si>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</si>
  <si>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</si>
  <si>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</si>
  <si>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</si>
  <si>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</si>
  <si>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</si>
  <si>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</si>
  <si>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</si>
  <si>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</si>
  <si>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</si>
  <si>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</si>
  <si>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</si>
  <si>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</si>
  <si>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</si>
  <si>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</si>
  <si>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</si>
  <si>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</si>
  <si>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</si>
  <si>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</si>
  <si>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</si>
  <si>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</si>
  <si>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</si>
  <si>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</si>
  <si>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</si>
  <si>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</si>
  <si>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</si>
  <si>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</si>
  <si>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</si>
  <si>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</si>
  <si>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</si>
  <si>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</si>
  <si>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</si>
  <si>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</si>
  <si>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</si>
  <si>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</si>
  <si>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</si>
  <si>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</si>
  <si>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</si>
  <si>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</si>
  <si>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</si>
  <si>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</si>
  <si>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</si>
  <si>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</si>
  <si>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</si>
  <si>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</si>
  <si>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</si>
  <si>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</si>
  <si>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</si>
  <si>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</si>
  <si>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</si>
  <si>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</si>
  <si>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</si>
  <si>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</si>
  <si>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</si>
  <si>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</si>
  <si>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</si>
  <si>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</si>
  <si>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</si>
  <si>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</si>
  <si>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</si>
  <si>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</si>
  <si>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</si>
  <si>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</si>
  <si>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</si>
  <si>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</si>
  <si>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</si>
  <si>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</si>
  <si>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</si>
  <si>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</si>
  <si>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</si>
  <si>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</si>
  <si>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</si>
  <si>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</si>
  <si>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</si>
  <si>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</si>
  <si>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</si>
  <si>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</si>
  <si>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</si>
  <si>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</si>
  <si>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</si>
  <si>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</si>
  <si>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</si>
  <si>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</si>
  <si>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</si>
  <si>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</si>
  <si>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</si>
  <si>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</si>
  <si>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</si>
  <si>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</si>
  <si>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</si>
  <si>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</si>
  <si>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</si>
  <si>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</si>
  <si>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</si>
  <si>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</si>
  <si>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</si>
  <si>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</si>
  <si>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</si>
  <si>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</si>
  <si>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</si>
  <si>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</si>
  <si>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</si>
  <si>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</si>
  <si>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</si>
  <si>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</si>
  <si>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</si>
  <si>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</si>
  <si>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</si>
  <si>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</si>
  <si>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</si>
  <si>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</si>
  <si>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</si>
  <si>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</si>
  <si>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</si>
  <si>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</si>
  <si>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</si>
  <si>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</si>
  <si>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</si>
  <si>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</si>
  <si>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</si>
  <si>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</si>
  <si>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</si>
  <si>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</si>
  <si>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</si>
  <si>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</si>
  <si>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</si>
  <si>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</si>
  <si>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</si>
  <si>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</si>
  <si>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</si>
  <si>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</si>
  <si>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</si>
  <si>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</si>
  <si>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</si>
  <si>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</si>
  <si>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</si>
  <si>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</si>
  <si>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</si>
  <si>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</si>
  <si>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</si>
  <si>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</si>
  <si>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</si>
  <si>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</si>
  <si>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</si>
  <si>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</si>
  <si>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</si>
  <si>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</si>
  <si>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</si>
  <si>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</si>
  <si>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</si>
  <si>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</si>
  <si>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</si>
  <si>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</si>
  <si>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</si>
  <si>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</si>
  <si>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</si>
  <si>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</si>
  <si>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</si>
  <si>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</si>
  <si>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</si>
  <si>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</si>
  <si>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</si>
  <si>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</si>
  <si>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</si>
  <si>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</si>
  <si>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</si>
  <si>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</si>
  <si>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</si>
  <si>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</si>
  <si>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</si>
  <si>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</si>
  <si>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</si>
  <si>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</si>
  <si>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</si>
  <si>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</si>
  <si>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</si>
  <si>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</si>
  <si>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</si>
  <si>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</si>
  <si>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</si>
  <si>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</si>
  <si>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</si>
  <si>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</si>
  <si>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</si>
  <si>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</si>
  <si>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</si>
  <si>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</si>
  <si>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</si>
  <si>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</si>
  <si>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</si>
  <si>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</si>
  <si>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</si>
  <si>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</si>
  <si>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</si>
  <si>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</si>
  <si>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</si>
  <si>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</si>
  <si>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</si>
  <si>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</si>
  <si>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</si>
  <si>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</si>
  <si>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</si>
  <si>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</si>
  <si>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</si>
  <si>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</si>
  <si>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</si>
  <si>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</si>
  <si>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</si>
  <si>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</si>
  <si>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</si>
  <si>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</si>
  <si>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</si>
  <si>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</si>
  <si>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</si>
  <si>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</si>
  <si>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</si>
  <si>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</si>
  <si>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</si>
  <si>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</si>
  <si>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</si>
  <si>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</si>
  <si>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</si>
  <si>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</si>
  <si>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</si>
  <si>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</si>
  <si>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</si>
  <si>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</si>
  <si>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</si>
  <si>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</si>
  <si>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</si>
  <si>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</si>
  <si>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</si>
  <si>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</si>
  <si>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</si>
  <si>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</si>
  <si>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</si>
  <si>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</si>
  <si>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</si>
  <si>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</si>
  <si>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</si>
  <si>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</si>
  <si>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</si>
  <si>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</si>
  <si>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</si>
  <si>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</si>
  <si>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</si>
  <si>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</si>
  <si>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</si>
  <si>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</si>
  <si>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</si>
  <si>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</si>
  <si>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</si>
  <si>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</si>
  <si>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</si>
  <si>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</si>
  <si>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</si>
  <si>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</si>
  <si>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</si>
  <si>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</si>
  <si>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</si>
  <si>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</si>
  <si>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</si>
  <si>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</si>
  <si>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</si>
  <si>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</si>
  <si>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</si>
  <si>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</si>
  <si>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</si>
  <si>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</si>
  <si>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</si>
  <si>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</si>
  <si>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</si>
  <si>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</si>
  <si>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</si>
  <si>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</si>
  <si>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</si>
  <si>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</si>
  <si>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</si>
  <si>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</si>
  <si>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</si>
  <si>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</si>
  <si>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</si>
  <si>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</si>
  <si>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</si>
  <si>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</si>
  <si>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</si>
  <si>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</si>
  <si>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</si>
  <si>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</si>
  <si>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</si>
  <si>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</si>
  <si>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</si>
  <si>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</si>
  <si>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</si>
  <si>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</si>
  <si>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</si>
  <si>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</si>
  <si>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</si>
  <si>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</si>
  <si>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</si>
  <si>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</si>
  <si>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</si>
  <si>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</si>
  <si>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</si>
  <si>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</si>
  <si>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</si>
  <si>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</si>
  <si>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</si>
  <si>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</si>
  <si>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</si>
  <si>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</si>
  <si>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</si>
  <si>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</si>
  <si>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</si>
  <si>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</si>
  <si>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</si>
  <si>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</si>
  <si>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</si>
  <si>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</si>
  <si>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</si>
  <si>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</si>
  <si>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</si>
  <si>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</si>
  <si>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</si>
  <si>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</si>
  <si>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</si>
  <si>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</si>
  <si>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</si>
  <si>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</si>
  <si>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</si>
  <si>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</si>
  <si>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</si>
  <si>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</si>
  <si>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</si>
  <si>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</si>
  <si>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</si>
  <si>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</si>
  <si>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</si>
  <si>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</si>
  <si>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</si>
  <si>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</si>
  <si>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</si>
  <si>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</si>
  <si>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</si>
  <si>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</si>
  <si>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</si>
  <si>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</si>
  <si>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</si>
  <si>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</si>
  <si>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</si>
  <si>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</si>
  <si>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</si>
  <si>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</si>
  <si>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</si>
  <si>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</si>
  <si>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</si>
  <si>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</si>
  <si>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</si>
  <si>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</si>
  <si>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</si>
  <si>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</si>
  <si>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</si>
  <si>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</si>
  <si>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</si>
  <si>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</si>
  <si>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</si>
  <si>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</si>
  <si>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</si>
  <si>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</si>
  <si>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</si>
  <si>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</si>
  <si>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</si>
  <si>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</si>
  <si>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</si>
  <si>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</si>
  <si>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</si>
  <si>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</si>
  <si>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</si>
  <si>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</si>
  <si>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</si>
  <si>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</si>
  <si>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</si>
  <si>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</si>
  <si>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</si>
  <si>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</si>
  <si>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</si>
  <si>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</si>
  <si>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</si>
  <si>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</si>
  <si>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</si>
  <si>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</si>
  <si>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</si>
  <si>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</si>
  <si>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</si>
  <si>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</si>
  <si>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</si>
  <si>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</si>
  <si>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</si>
  <si>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</si>
  <si>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</si>
  <si>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</si>
  <si>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</si>
  <si>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</si>
  <si>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</si>
  <si>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</si>
  <si>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</si>
  <si>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</si>
  <si>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</si>
  <si>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</si>
  <si>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</si>
  <si>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</si>
  <si>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</si>
  <si>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</si>
  <si>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</si>
  <si>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</si>
  <si>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</si>
  <si>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</si>
  <si>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</si>
  <si>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</si>
  <si>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</si>
  <si>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</si>
  <si>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</si>
  <si>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</si>
  <si>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</si>
  <si>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</si>
  <si>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</si>
  <si>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</si>
  <si>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</si>
  <si>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</si>
  <si>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</si>
  <si>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</si>
  <si>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</si>
  <si>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</si>
  <si>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</si>
  <si>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</si>
  <si>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</si>
  <si>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</si>
  <si>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</si>
  <si>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</si>
  <si>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</si>
  <si>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</si>
  <si>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</si>
  <si>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</si>
  <si>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</si>
  <si>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</si>
  <si>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</si>
  <si>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</si>
  <si>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</si>
  <si>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</si>
  <si>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</si>
  <si>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</si>
  <si>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</si>
  <si>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</si>
  <si>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</si>
  <si>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</si>
  <si>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</si>
  <si>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</si>
  <si>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</si>
  <si>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</si>
  <si>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</si>
  <si>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</si>
  <si>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</si>
  <si>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</si>
  <si>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</si>
  <si>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</si>
  <si>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</si>
  <si>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</si>
  <si>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</si>
  <si>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</si>
  <si>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</si>
  <si>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</si>
  <si>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</si>
  <si>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</si>
  <si>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</si>
  <si>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</si>
  <si>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</si>
  <si>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</si>
  <si>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</si>
  <si>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</si>
  <si>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</si>
  <si>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</si>
  <si>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</si>
  <si>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</si>
  <si>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</si>
  <si>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</si>
  <si>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</si>
  <si>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</si>
  <si>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</si>
  <si>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</si>
  <si>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</si>
  <si>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</si>
  <si>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</si>
  <si>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</si>
  <si>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</si>
  <si>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</si>
  <si>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</si>
  <si>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</si>
  <si>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</si>
  <si>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</si>
  <si>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</si>
  <si>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</si>
  <si>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</si>
  <si>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</si>
  <si>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</si>
  <si>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</si>
  <si>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</si>
  <si>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</si>
  <si>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</si>
  <si>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</si>
  <si>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</si>
  <si>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</si>
  <si>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</si>
  <si>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</si>
  <si>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</si>
  <si>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</si>
  <si>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</si>
  <si>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</si>
  <si>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</si>
  <si>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</si>
  <si>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</si>
  <si>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</si>
  <si>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</si>
  <si>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</si>
  <si>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</si>
  <si>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</si>
  <si>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</si>
  <si>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</si>
  <si>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</si>
  <si>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</si>
  <si>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</si>
  <si>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</si>
  <si>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</si>
  <si>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</si>
  <si>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</si>
  <si>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</si>
  <si>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</si>
  <si>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</si>
  <si>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</si>
  <si>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</si>
  <si>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</si>
  <si>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</si>
  <si>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</si>
  <si>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</si>
  <si>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</si>
  <si>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</si>
  <si>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</si>
  <si>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</si>
  <si>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</si>
  <si>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</si>
  <si>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</si>
  <si>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</si>
  <si>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</si>
  <si>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</si>
  <si>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</si>
  <si>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</si>
  <si>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</si>
  <si>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</si>
  <si>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</si>
  <si>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</si>
  <si>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</si>
  <si>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</si>
  <si>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</si>
  <si>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</si>
  <si>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</si>
  <si>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</si>
  <si>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</si>
  <si>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</si>
  <si>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</si>
  <si>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</si>
  <si>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</si>
  <si>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</si>
  <si>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</si>
  <si>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</si>
  <si>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</si>
  <si>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</si>
  <si>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</si>
  <si>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</si>
  <si>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</si>
  <si>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</si>
  <si>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</si>
  <si>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</si>
  <si>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</si>
  <si>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</si>
  <si>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</si>
  <si>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</si>
  <si>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</si>
  <si>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</si>
  <si>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</si>
  <si>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</si>
  <si>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</si>
  <si>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</si>
  <si>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</si>
  <si>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</si>
  <si>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</si>
  <si>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</si>
  <si>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</si>
  <si>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</si>
  <si>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</si>
  <si>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</si>
  <si>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</si>
  <si>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</si>
  <si>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</si>
  <si>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</si>
  <si>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</si>
  <si>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</si>
  <si>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</si>
  <si>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</si>
  <si>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</si>
  <si>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</si>
  <si>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</si>
  <si>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</si>
  <si>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</si>
  <si>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</si>
  <si>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</si>
  <si>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</si>
  <si>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</si>
  <si>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</si>
  <si>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</si>
  <si>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</si>
  <si>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</si>
  <si>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</si>
  <si>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</si>
  <si>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</si>
  <si>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</si>
  <si>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</si>
  <si>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</si>
  <si>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</si>
  <si>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</si>
  <si>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</si>
  <si>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</si>
  <si>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</si>
  <si>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</si>
  <si>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</si>
  <si>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</si>
  <si>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</si>
  <si>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</si>
  <si>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</si>
  <si>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</si>
  <si>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</si>
  <si>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</si>
  <si>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</si>
  <si>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</si>
  <si>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</si>
  <si>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</si>
  <si>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</si>
  <si>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</si>
  <si>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</si>
  <si>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</si>
  <si>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</si>
  <si>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</si>
  <si>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</si>
  <si>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</si>
  <si>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</si>
  <si>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</si>
  <si>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</si>
  <si>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</si>
  <si>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</si>
  <si>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</si>
  <si>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</si>
  <si>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</si>
  <si>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</si>
  <si>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</si>
  <si>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</si>
  <si>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</si>
  <si>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</si>
  <si>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</si>
  <si>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</si>
  <si>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</si>
  <si>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</si>
  <si>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</si>
  <si>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</si>
  <si>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</si>
  <si>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</si>
  <si>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</si>
  <si>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</si>
  <si>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</si>
  <si>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</si>
  <si>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</si>
  <si>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</si>
  <si>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</si>
  <si>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</si>
  <si>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</si>
  <si>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</si>
  <si>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</si>
  <si>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</si>
  <si>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</si>
  <si>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</si>
  <si>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</si>
  <si>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</si>
  <si>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</si>
  <si>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</si>
  <si>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</si>
  <si>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</si>
  <si>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</si>
  <si>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</si>
  <si>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</si>
  <si>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</si>
  <si>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</si>
  <si>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</si>
  <si>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</si>
  <si>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</si>
  <si>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</si>
  <si>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</si>
  <si>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</si>
  <si>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</si>
  <si>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</si>
  <si>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</si>
  <si>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</si>
  <si>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</si>
  <si>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</si>
  <si>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</si>
  <si>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</si>
  <si>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</si>
  <si>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</si>
  <si>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</si>
  <si>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</si>
  <si>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</si>
  <si>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</si>
  <si>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</si>
  <si>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</si>
  <si>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</si>
  <si>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</si>
  <si>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</si>
  <si>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</si>
  <si>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</si>
  <si>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</si>
  <si>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</si>
  <si>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</si>
  <si>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</si>
  <si>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</si>
  <si>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</si>
  <si>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</si>
  <si>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</si>
  <si>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</si>
  <si>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</si>
  <si>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</si>
  <si>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</si>
  <si>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</si>
  <si>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</si>
  <si>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</si>
  <si>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</si>
  <si>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</si>
  <si>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</si>
  <si>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</si>
  <si>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</si>
  <si>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</si>
  <si>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</si>
  <si>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</si>
  <si>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</si>
  <si>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</si>
  <si>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</si>
  <si>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</si>
  <si>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</si>
  <si>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</si>
  <si>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</si>
  <si>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</si>
  <si>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</si>
  <si>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</si>
  <si>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</si>
  <si>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</si>
  <si>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</si>
  <si>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</si>
  <si>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</si>
  <si>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</si>
  <si>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</si>
  <si>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</si>
  <si>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</si>
  <si>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</si>
  <si>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</si>
  <si>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</si>
  <si>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</si>
  <si>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</si>
  <si>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</si>
  <si>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</si>
  <si>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</si>
  <si>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</si>
  <si>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</si>
  <si>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</si>
  <si>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</si>
  <si>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</si>
  <si>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</si>
  <si>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</si>
  <si>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</si>
  <si>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</si>
  <si>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</si>
  <si>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</si>
  <si>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</si>
  <si>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</si>
  <si>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</si>
  <si>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</si>
  <si>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</si>
  <si>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</si>
  <si>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</si>
  <si>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</si>
  <si>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</si>
  <si>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</si>
  <si>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</si>
  <si>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</si>
  <si>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</si>
  <si>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</si>
  <si>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</si>
  <si>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</si>
  <si>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</si>
  <si>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</si>
  <si>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</si>
  <si>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</si>
  <si>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</si>
  <si>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</si>
  <si>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</si>
  <si>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</si>
  <si>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</si>
  <si>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</si>
  <si>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</si>
  <si>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</si>
  <si>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</si>
  <si>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</si>
  <si>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</si>
  <si>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</si>
  <si>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</si>
  <si>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</si>
  <si>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</si>
  <si>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</si>
  <si>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</si>
  <si>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</si>
  <si>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</si>
  <si>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</si>
  <si>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</si>
  <si>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</si>
  <si>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</si>
  <si>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</si>
  <si>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</si>
  <si>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</si>
  <si>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</si>
  <si>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</si>
  <si>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</si>
  <si>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</si>
  <si>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</si>
  <si>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</si>
  <si>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</si>
  <si>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</si>
  <si>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</si>
  <si>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</si>
  <si>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</si>
  <si>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</si>
  <si>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</si>
  <si>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</si>
  <si>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</si>
  <si>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</si>
  <si>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</si>
  <si>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</si>
  <si>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</si>
  <si>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</si>
  <si>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</si>
  <si>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</si>
  <si>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</si>
  <si>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</si>
  <si>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</si>
  <si>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</si>
  <si>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</si>
  <si>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</si>
  <si>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</si>
  <si>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</si>
  <si>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</si>
  <si>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</si>
  <si>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</si>
  <si>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</si>
  <si>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</si>
  <si>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</si>
  <si>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</si>
  <si>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</si>
  <si>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</si>
  <si>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</si>
  <si>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</si>
  <si>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</si>
  <si>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</si>
  <si>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</si>
  <si>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</si>
  <si>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</si>
  <si>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</si>
  <si>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</si>
  <si>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</si>
  <si>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</si>
  <si>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</si>
  <si>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</si>
  <si>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</si>
  <si>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</si>
  <si>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</si>
  <si>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</si>
  <si>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</si>
  <si>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</si>
  <si>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</si>
  <si>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</si>
  <si>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</si>
  <si>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</si>
  <si>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</si>
  <si>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</si>
  <si>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</si>
  <si>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</si>
  <si>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</si>
  <si>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</si>
  <si>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</si>
  <si>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</si>
  <si>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</si>
  <si>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</si>
  <si>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</si>
  <si>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</si>
  <si>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</si>
  <si>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</si>
  <si>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</si>
  <si>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</si>
  <si>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</si>
  <si>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</si>
  <si>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</si>
  <si>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</si>
  <si>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</si>
  <si>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</si>
  <si>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</si>
  <si>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</si>
  <si>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</si>
  <si>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</si>
  <si>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</si>
  <si>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</si>
  <si>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</si>
  <si>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</si>
  <si>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</si>
  <si>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</si>
  <si>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</si>
  <si>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</si>
  <si>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</si>
  <si>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</si>
  <si>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</si>
  <si>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</si>
  <si>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</si>
  <si>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</si>
  <si>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</si>
  <si>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</si>
  <si>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</si>
  <si>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</si>
  <si>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</si>
  <si>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</si>
  <si>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</si>
  <si>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</si>
  <si>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</si>
  <si>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</si>
  <si>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</si>
  <si>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</si>
  <si>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</si>
  <si>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</si>
  <si>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</si>
  <si>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</si>
  <si>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</si>
  <si>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</si>
  <si>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</si>
  <si>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</si>
  <si>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</si>
  <si>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</si>
  <si>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</si>
  <si>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</si>
  <si>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</si>
  <si>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</si>
  <si>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</si>
  <si>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</si>
  <si>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</si>
  <si>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</si>
  <si>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</si>
  <si>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</si>
  <si>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</si>
  <si>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</si>
  <si>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</si>
  <si>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</si>
  <si>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</si>
  <si>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</si>
  <si>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</si>
  <si>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</si>
  <si>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</si>
  <si>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</si>
  <si>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</si>
  <si>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</si>
  <si>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</si>
  <si>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</si>
  <si>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</si>
  <si>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</si>
  <si>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</si>
  <si>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</si>
  <si>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</si>
  <si>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</si>
  <si>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</si>
  <si>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</si>
  <si>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</si>
  <si>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</si>
  <si>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</si>
  <si>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</si>
  <si>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</si>
  <si>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</si>
  <si>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</si>
  <si>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</si>
  <si>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</si>
  <si>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</si>
  <si>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</si>
  <si>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</si>
  <si>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</si>
  <si>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</si>
  <si>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</si>
  <si>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</si>
  <si>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</si>
  <si>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</si>
  <si>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</si>
  <si>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</si>
  <si>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</si>
  <si>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</si>
  <si>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</si>
  <si>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</si>
  <si>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</si>
  <si>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</si>
  <si>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</si>
  <si>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</si>
  <si>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</si>
  <si>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</si>
  <si>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</si>
  <si>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</si>
  <si>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</si>
  <si>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</si>
  <si>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</si>
  <si>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</si>
  <si>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</si>
  <si>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</si>
  <si>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</si>
  <si>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</si>
  <si>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</si>
  <si>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</si>
  <si>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</si>
  <si>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</si>
  <si>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</si>
  <si>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</si>
  <si>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</si>
  <si>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</si>
  <si>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</si>
  <si>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</si>
  <si>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</si>
  <si>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</si>
  <si>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</si>
  <si>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</si>
  <si>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</si>
  <si>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</si>
  <si>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</si>
  <si>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</si>
  <si>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</si>
  <si>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</si>
  <si>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</si>
  <si>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</si>
  <si>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</si>
  <si>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</si>
  <si>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</si>
  <si>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</si>
  <si>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</si>
  <si>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</si>
  <si>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</si>
  <si>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</si>
  <si>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</si>
  <si>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</si>
  <si>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</si>
  <si>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</si>
  <si>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</si>
  <si>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</si>
  <si>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</si>
  <si>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</si>
  <si>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</si>
  <si>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</si>
  <si>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</si>
  <si>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</si>
  <si>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</si>
  <si>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</si>
  <si>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</si>
  <si>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</si>
  <si>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</si>
  <si>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</si>
  <si>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</si>
  <si>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</si>
  <si>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</si>
  <si>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</si>
  <si>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</si>
  <si>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</si>
  <si>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</si>
  <si>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</si>
  <si>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</si>
  <si>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</si>
  <si>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</si>
  <si>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</si>
  <si>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</si>
  <si>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</si>
  <si>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</si>
  <si>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</si>
  <si>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</si>
  <si>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</si>
  <si>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</si>
  <si>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</si>
  <si>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</si>
  <si>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</si>
  <si>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</si>
  <si>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</si>
  <si>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</si>
  <si>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</si>
  <si>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</si>
  <si>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</si>
  <si>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</si>
  <si>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</si>
  <si>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</si>
  <si>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</si>
  <si>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</si>
  <si>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</si>
  <si>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</si>
  <si>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</si>
  <si>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</si>
  <si>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</si>
  <si>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</si>
  <si>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</si>
  <si>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</si>
  <si>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</si>
  <si>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</si>
  <si>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</si>
  <si>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</si>
  <si>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</si>
  <si>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</si>
  <si>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</si>
  <si>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</si>
  <si>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</si>
  <si>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</si>
  <si>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</si>
  <si>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</si>
  <si>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</si>
  <si>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</si>
  <si>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</si>
  <si>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</si>
  <si>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</si>
  <si>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</si>
  <si>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</si>
  <si>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</si>
  <si>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</si>
  <si>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</si>
  <si>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</si>
  <si>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</si>
  <si>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</si>
  <si>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</si>
  <si>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</si>
  <si>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</si>
  <si>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</si>
  <si>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</si>
  <si>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</si>
  <si>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</si>
  <si>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</si>
  <si>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</si>
  <si>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</si>
  <si>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</si>
  <si>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</si>
  <si>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</si>
  <si>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</si>
  <si>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</si>
  <si>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</si>
  <si>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</si>
  <si>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</si>
  <si>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</si>
  <si>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</si>
  <si>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</si>
  <si>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</si>
  <si>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</si>
  <si>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</si>
  <si>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</si>
  <si>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</si>
  <si>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</si>
  <si>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</si>
  <si>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</si>
  <si>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</si>
  <si>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</si>
  <si>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</si>
  <si>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</si>
  <si>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</si>
  <si>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</si>
  <si>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</si>
  <si>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</si>
  <si>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</si>
  <si>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</si>
  <si>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</si>
  <si>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</si>
  <si>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</si>
  <si>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</si>
  <si>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</si>
  <si>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</si>
  <si>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</si>
  <si>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</si>
  <si>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</si>
  <si>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</si>
  <si>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</si>
  <si>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</si>
  <si>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</si>
  <si>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</si>
  <si>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</si>
  <si>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</si>
  <si>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</si>
  <si>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</si>
  <si>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</si>
  <si>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</si>
  <si>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</si>
  <si>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</si>
  <si>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</si>
  <si>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</si>
  <si>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</si>
  <si>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</si>
  <si>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</si>
  <si>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</si>
  <si>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</si>
  <si>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</si>
  <si>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</si>
  <si>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</si>
  <si>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</si>
  <si>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</si>
  <si>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</si>
  <si>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</si>
  <si>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</si>
  <si>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</si>
  <si>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</si>
  <si>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</si>
  <si>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</si>
  <si>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</si>
  <si>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</si>
  <si>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</si>
  <si>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</si>
  <si>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</si>
  <si>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</si>
  <si>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</si>
  <si>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</si>
  <si>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</si>
  <si>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</si>
  <si>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</si>
  <si>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</si>
  <si>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</si>
  <si>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</si>
  <si>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</si>
  <si>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</si>
  <si>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</si>
  <si>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</si>
  <si>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</si>
  <si>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</si>
  <si>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</si>
  <si>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</si>
  <si>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</si>
  <si>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</si>
  <si>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</si>
  <si>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</si>
  <si>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</si>
  <si>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</si>
  <si>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</si>
  <si>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</si>
  <si>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</si>
  <si>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</si>
  <si>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</si>
  <si>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</si>
  <si>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</si>
  <si>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</si>
  <si>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</si>
  <si>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</si>
  <si>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</si>
  <si>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</si>
  <si>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</si>
  <si>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</si>
  <si>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</si>
  <si>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</si>
  <si>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</si>
  <si>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</si>
  <si>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</si>
  <si>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</si>
  <si>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</si>
  <si>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</si>
  <si>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</si>
  <si>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</si>
  <si>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</si>
  <si>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</si>
  <si>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</si>
  <si>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</si>
  <si>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</si>
  <si>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</si>
  <si>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</si>
  <si>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</si>
  <si>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</si>
  <si>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</si>
  <si>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</si>
  <si>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</si>
  <si>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</si>
  <si>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</si>
  <si>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</si>
  <si>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</si>
  <si>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</si>
  <si>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</si>
  <si>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</si>
  <si>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</si>
  <si>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</si>
  <si>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</si>
  <si>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</si>
  <si>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</si>
  <si>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</si>
  <si>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</si>
  <si>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</si>
  <si>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</si>
  <si>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</si>
  <si>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</si>
  <si>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</si>
  <si>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</si>
  <si>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</si>
  <si>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</si>
  <si>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</si>
  <si>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</si>
  <si>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</si>
  <si>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</si>
  <si>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</si>
  <si>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</si>
  <si>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</si>
  <si>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</si>
  <si>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</si>
  <si>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</si>
  <si>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</si>
  <si>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</si>
  <si>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</si>
  <si>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</si>
  <si>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</si>
  <si>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</si>
  <si>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</si>
  <si>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</si>
  <si>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</si>
  <si>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</si>
  <si>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</si>
  <si>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</si>
  <si>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</si>
  <si>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</si>
  <si>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</si>
  <si>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</si>
  <si>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</si>
  <si>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</si>
  <si>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</si>
  <si>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</si>
  <si>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</si>
  <si>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</si>
  <si>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</si>
  <si>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</si>
  <si>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</si>
  <si>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</si>
  <si>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</si>
  <si>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</si>
  <si>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</si>
  <si>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</si>
  <si>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</si>
  <si>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</si>
  <si>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</si>
  <si>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</si>
  <si>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</si>
  <si>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</si>
  <si>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</si>
  <si>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</si>
  <si>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</si>
  <si>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</si>
  <si>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</si>
  <si>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</si>
  <si>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</si>
  <si>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</si>
  <si>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</si>
  <si>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</si>
  <si>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</si>
  <si>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</si>
  <si>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</si>
  <si>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</si>
  <si>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</si>
  <si>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</si>
  <si>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</si>
  <si>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</si>
  <si>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</si>
  <si>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</si>
  <si>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</si>
  <si>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</si>
  <si>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</si>
  <si>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</si>
  <si>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</si>
  <si>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</si>
  <si>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</si>
  <si>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</si>
  <si>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</si>
  <si>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</si>
  <si>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</si>
  <si>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</si>
  <si>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</si>
  <si>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</si>
  <si>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</si>
  <si>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</si>
  <si>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</si>
  <si>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</si>
  <si>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</si>
  <si>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</si>
  <si>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</si>
  <si>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</si>
  <si>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</si>
  <si>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</si>
  <si>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</si>
  <si>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</si>
  <si>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</si>
  <si>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</si>
  <si>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</si>
  <si>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</si>
  <si>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</si>
  <si>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</si>
  <si>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</si>
  <si>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</si>
  <si>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</si>
  <si>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</si>
  <si>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</si>
  <si>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</si>
  <si>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</si>
  <si>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</si>
  <si>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</si>
  <si>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</si>
  <si>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</si>
  <si>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</si>
  <si>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</si>
  <si>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</si>
  <si>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</si>
  <si>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</si>
  <si>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</si>
  <si>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</si>
  <si>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</si>
  <si>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</si>
  <si>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</si>
  <si>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</si>
  <si>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</si>
  <si>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</si>
  <si>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</si>
  <si>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</si>
  <si>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</si>
  <si>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</si>
  <si>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</si>
  <si>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</si>
  <si>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</si>
  <si>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</si>
  <si>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</si>
  <si>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</si>
  <si>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</si>
  <si>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</si>
  <si>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</si>
  <si>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</si>
  <si>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</si>
  <si>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</si>
  <si>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</si>
  <si>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</si>
  <si>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</si>
  <si>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</si>
  <si>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</si>
  <si>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</si>
  <si>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</si>
  <si>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</si>
  <si>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</si>
  <si>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</si>
  <si>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</si>
  <si>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</si>
  <si>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</si>
  <si>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</si>
  <si>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</si>
  <si>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</si>
  <si>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</si>
  <si>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</si>
  <si>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</si>
  <si>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</si>
  <si>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</si>
  <si>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</si>
  <si>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</si>
  <si>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</si>
  <si>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</si>
  <si>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</si>
  <si>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</si>
  <si>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</si>
  <si>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</si>
  <si>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</si>
  <si>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</si>
  <si>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</si>
  <si>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</si>
  <si>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</si>
  <si>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</si>
  <si>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</si>
  <si>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</si>
  <si>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</si>
  <si>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</si>
  <si>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</si>
  <si>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</si>
  <si>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</si>
  <si>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</si>
  <si>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</si>
  <si>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</si>
  <si>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</si>
  <si>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</si>
  <si>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</si>
  <si>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</si>
  <si>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</si>
  <si>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</si>
  <si>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</si>
  <si>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</si>
  <si>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</si>
  <si>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</si>
  <si>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</si>
  <si>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</si>
  <si>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</si>
  <si>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</si>
  <si>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</si>
  <si>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</si>
  <si>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</si>
  <si>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</si>
  <si>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</si>
  <si>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</si>
  <si>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</si>
  <si>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</si>
  <si>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</si>
  <si>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</si>
  <si>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</si>
  <si>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</si>
  <si>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</si>
  <si>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</si>
  <si>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</si>
  <si>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</si>
  <si>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</si>
  <si>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</si>
  <si>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</si>
  <si>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</si>
  <si>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</si>
  <si>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</si>
  <si>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</si>
  <si>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</si>
  <si>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</si>
  <si>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</si>
  <si>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</si>
  <si>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</si>
  <si>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</si>
  <si>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</si>
  <si>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</si>
  <si>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</si>
  <si>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</si>
  <si>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</si>
  <si>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</si>
  <si>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</si>
  <si>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</si>
  <si>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</si>
  <si>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</si>
  <si>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</si>
  <si>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</si>
  <si>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</si>
  <si>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</si>
  <si>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</si>
  <si>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</si>
  <si>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</si>
  <si>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</si>
  <si>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</si>
  <si>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</si>
  <si>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</si>
  <si>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</si>
  <si>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</si>
  <si>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</si>
  <si>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</si>
  <si>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</si>
  <si>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</si>
  <si>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</si>
  <si>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</si>
  <si>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</si>
  <si>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</si>
  <si>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</si>
  <si>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</si>
  <si>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</si>
  <si>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</si>
  <si>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</si>
  <si>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</si>
  <si>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</si>
  <si>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</si>
  <si>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</si>
  <si>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</si>
  <si>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</si>
  <si>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</si>
  <si>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</si>
  <si>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</si>
  <si>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</si>
  <si>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</si>
  <si>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</si>
  <si>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</si>
  <si>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</si>
  <si>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</si>
  <si>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</si>
  <si>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</si>
  <si>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</si>
  <si>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</si>
  <si>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</si>
  <si>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</si>
  <si>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</si>
  <si>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</si>
  <si>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</si>
  <si>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</si>
  <si>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</si>
  <si>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</si>
  <si>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</si>
  <si>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</si>
  <si>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</si>
  <si>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</si>
  <si>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</si>
  <si>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</si>
  <si>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</si>
  <si>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</si>
  <si>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</si>
  <si>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</si>
  <si>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</si>
  <si>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</si>
  <si>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</si>
  <si>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</si>
  <si>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</si>
  <si>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</si>
  <si>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</si>
  <si>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</si>
  <si>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</si>
  <si>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</si>
  <si>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</si>
  <si>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</si>
  <si>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</si>
  <si>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</si>
  <si>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</si>
  <si>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</si>
  <si>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</si>
  <si>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</si>
  <si>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</si>
  <si>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</si>
  <si>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</si>
  <si>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</si>
  <si>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</si>
  <si>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</si>
  <si>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</si>
  <si>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</si>
  <si>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</si>
  <si>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</si>
  <si>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</si>
  <si>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</si>
  <si>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</si>
  <si>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</si>
  <si>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</si>
  <si>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</si>
  <si>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</si>
  <si>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</si>
  <si>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</si>
  <si>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</si>
  <si>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</si>
  <si>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</si>
  <si>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</si>
  <si>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</si>
  <si>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</si>
  <si>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</si>
  <si>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</si>
  <si>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</si>
  <si>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</si>
  <si>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</si>
  <si>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</si>
  <si>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</si>
  <si>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</si>
  <si>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</si>
  <si>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</si>
  <si>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</si>
  <si>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</si>
  <si>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</si>
  <si>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</si>
  <si>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</si>
  <si>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</si>
  <si>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</si>
  <si>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</si>
  <si>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</si>
  <si>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</si>
  <si>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</si>
  <si>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</si>
  <si>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</si>
  <si>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</si>
  <si>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</si>
  <si>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</si>
  <si>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</si>
  <si>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</si>
  <si>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</si>
  <si>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</si>
  <si>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</si>
  <si>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</si>
  <si>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</si>
  <si>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</si>
  <si>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</si>
  <si>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</si>
  <si>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</si>
  <si>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</si>
  <si>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</si>
  <si>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</si>
  <si>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</si>
  <si>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</si>
  <si>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</si>
  <si>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</si>
  <si>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</si>
  <si>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</si>
  <si>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</si>
  <si>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</si>
  <si>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</si>
  <si>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</si>
  <si>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</si>
  <si>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</si>
  <si>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</si>
  <si>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</si>
  <si>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</si>
  <si>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</si>
  <si>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</si>
  <si>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</si>
  <si>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</si>
  <si>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</si>
  <si>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</si>
  <si>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</si>
  <si>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</si>
  <si>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</si>
  <si>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</si>
  <si>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</si>
  <si>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</si>
  <si>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</si>
  <si>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</si>
  <si>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</si>
  <si>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</si>
  <si>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</si>
  <si>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</si>
  <si>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</si>
  <si>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</si>
  <si>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</si>
  <si>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</si>
  <si>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</si>
  <si>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</si>
  <si>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</si>
  <si>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</si>
  <si>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</si>
  <si>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</si>
  <si>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</si>
  <si>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</si>
  <si>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</si>
  <si>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</si>
  <si>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</si>
  <si>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</si>
  <si>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</si>
  <si>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</si>
  <si>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</si>
  <si>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</si>
  <si>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</si>
  <si>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</si>
  <si>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</si>
  <si>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</si>
  <si>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</si>
  <si>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</si>
  <si>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</si>
  <si>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</si>
  <si>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</si>
  <si>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</si>
  <si>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</si>
  <si>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</si>
  <si>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</si>
  <si>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</si>
  <si>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</si>
  <si>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</si>
  <si>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</si>
  <si>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</si>
  <si>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</si>
  <si>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</si>
  <si>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</si>
  <si>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</si>
  <si>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</si>
  <si>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</si>
  <si>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</si>
  <si>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</si>
  <si>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</si>
  <si>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</si>
  <si>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</si>
  <si>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</si>
  <si>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</si>
  <si>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</si>
  <si>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</si>
  <si>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</si>
  <si>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</si>
  <si>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</si>
  <si>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</si>
  <si>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</si>
  <si>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</si>
  <si>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</si>
  <si>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</si>
  <si>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</si>
  <si>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</si>
  <si>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</si>
  <si>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</si>
  <si>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</si>
  <si>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</si>
  <si>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</si>
  <si>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</si>
  <si>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</si>
  <si>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</si>
  <si>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</si>
  <si>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</si>
  <si>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</si>
  <si>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</si>
  <si>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</si>
  <si>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</si>
  <si>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</si>
  <si>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</si>
  <si>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</si>
  <si>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</si>
  <si>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</si>
  <si>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</si>
  <si>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</si>
  <si>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</si>
  <si>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</si>
  <si>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</si>
  <si>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</si>
  <si>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</si>
  <si>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</si>
  <si>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</si>
  <si>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</si>
  <si>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</si>
  <si>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</si>
  <si>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</si>
  <si>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</si>
  <si>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</si>
  <si>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</si>
  <si>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</si>
  <si>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</si>
  <si>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</si>
  <si>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</si>
  <si>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</si>
  <si>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</si>
  <si>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</si>
  <si>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</si>
  <si>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</si>
  <si>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</si>
  <si>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</si>
  <si>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</si>
  <si>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</si>
  <si>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</si>
  <si>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</si>
  <si>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</si>
  <si>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</si>
  <si>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</si>
  <si>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</si>
  <si>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</si>
  <si>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</si>
  <si>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</si>
  <si>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</si>
  <si>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</si>
  <si>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</si>
  <si>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</si>
  <si>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</si>
  <si>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</si>
  <si>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</si>
  <si>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</si>
  <si>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</si>
  <si>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</si>
  <si>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</si>
  <si>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</si>
  <si>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</si>
  <si>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</si>
  <si>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</si>
  <si>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</si>
  <si>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</si>
  <si>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</si>
  <si>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</si>
  <si>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</si>
  <si>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</si>
  <si>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</si>
  <si>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</si>
  <si>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</si>
  <si>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</si>
  <si>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</si>
  <si>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</si>
  <si>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</si>
  <si>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</si>
  <si>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</si>
  <si>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</si>
  <si>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</si>
  <si>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</si>
  <si>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</si>
  <si>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</si>
  <si>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</si>
  <si>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</si>
  <si>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</si>
  <si>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</si>
  <si>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</si>
  <si>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</si>
  <si>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</si>
  <si>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</si>
  <si>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</si>
  <si>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</si>
  <si>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</si>
  <si>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</si>
  <si>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</si>
  <si>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</si>
  <si>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</si>
  <si>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</si>
  <si>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</si>
  <si>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</si>
  <si>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</si>
  <si>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</si>
  <si>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</si>
  <si>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</si>
  <si>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</si>
  <si>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</si>
  <si>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</si>
  <si>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</si>
  <si>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</si>
  <si>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</si>
  <si>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</si>
  <si>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</si>
  <si>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</si>
  <si>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</si>
  <si>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</si>
  <si>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</si>
  <si>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</si>
  <si>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</si>
  <si>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</si>
  <si>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</si>
  <si>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</si>
  <si>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</si>
  <si>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</si>
  <si>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</si>
  <si>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</si>
  <si>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</si>
  <si>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</si>
  <si>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</si>
  <si>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</si>
  <si>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</si>
  <si>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</si>
  <si>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</si>
  <si>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</si>
  <si>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</si>
  <si>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</si>
  <si>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</si>
  <si>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</si>
  <si>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</si>
  <si>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</si>
  <si>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</si>
  <si>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</si>
  <si>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</si>
  <si>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</si>
  <si>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</si>
  <si>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</si>
  <si>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</si>
  <si>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</si>
  <si>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</si>
  <si>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</si>
  <si>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</si>
  <si>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</si>
  <si>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</si>
  <si>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</si>
  <si>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</si>
  <si>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</si>
  <si>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</si>
  <si>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</si>
  <si>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</si>
  <si>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</si>
  <si>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</si>
  <si>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</si>
  <si>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</si>
  <si>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</si>
  <si>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</si>
  <si>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</si>
  <si>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</si>
  <si>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</si>
  <si>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</si>
  <si>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</si>
  <si>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</si>
  <si>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</si>
  <si>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</si>
  <si>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</si>
  <si>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</si>
  <si>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</si>
  <si>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</si>
  <si>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</si>
  <si>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</si>
  <si>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</si>
  <si>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</si>
  <si>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</si>
  <si>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</si>
  <si>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</si>
  <si>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</si>
  <si>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</si>
  <si>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</si>
  <si>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</si>
  <si>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</si>
  <si>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</si>
  <si>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</si>
  <si>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</si>
  <si>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</si>
  <si>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</si>
  <si>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</si>
  <si>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</si>
  <si>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</si>
  <si>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</si>
  <si>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</si>
  <si>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</si>
  <si>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</si>
  <si>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</si>
  <si>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</si>
  <si>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</si>
  <si>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</si>
  <si>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</si>
  <si>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</si>
  <si>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</si>
  <si>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</si>
  <si>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</si>
  <si>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</si>
  <si>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</si>
  <si>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</si>
  <si>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</si>
  <si>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</si>
  <si>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</si>
  <si>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</si>
  <si>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</si>
  <si>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</si>
  <si>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</si>
  <si>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</si>
  <si>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</si>
  <si>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</si>
  <si>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</si>
  <si>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</si>
  <si>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</si>
  <si>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</si>
  <si>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</si>
  <si>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</si>
  <si>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</si>
  <si>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</si>
  <si>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</si>
  <si>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</si>
  <si>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</si>
  <si>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</si>
  <si>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</si>
  <si>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</si>
  <si>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</si>
  <si>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</si>
  <si>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</si>
  <si>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</si>
  <si>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</si>
  <si>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</si>
  <si>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</si>
  <si>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</si>
  <si>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</si>
  <si>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</si>
  <si>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</si>
  <si>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</si>
  <si>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</si>
  <si>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</si>
  <si>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</si>
  <si>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</si>
  <si>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</si>
  <si>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</si>
  <si>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</si>
  <si>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</si>
  <si>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</si>
  <si>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</si>
  <si>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</si>
  <si>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</si>
  <si>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</si>
  <si>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</si>
  <si>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</si>
  <si>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</si>
  <si>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</si>
  <si>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</si>
  <si>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</si>
  <si>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</si>
  <si>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</si>
  <si>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</si>
  <si>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</si>
  <si>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</si>
  <si>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</si>
  <si>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</si>
  <si>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</si>
  <si>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</si>
  <si>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</si>
  <si>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</si>
  <si>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</si>
  <si>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</si>
  <si>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</si>
  <si>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</si>
  <si>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</si>
  <si>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</si>
  <si>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</si>
  <si>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</si>
  <si>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</si>
  <si>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</si>
  <si>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</si>
  <si>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</si>
  <si>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</si>
  <si>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</si>
  <si>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</si>
  <si>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</si>
  <si>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</si>
  <si>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</si>
  <si>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</si>
  <si>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</si>
  <si>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</si>
  <si>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</si>
  <si>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</si>
  <si>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</si>
  <si>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</si>
  <si>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</si>
  <si>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</si>
  <si>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</si>
  <si>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</si>
  <si>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</si>
  <si>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</si>
  <si>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</si>
  <si>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</si>
  <si>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</si>
  <si>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</si>
  <si>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</si>
  <si>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</si>
  <si>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</si>
  <si>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</si>
  <si>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</si>
  <si>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</si>
  <si>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</si>
  <si>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</si>
  <si>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</si>
  <si>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</si>
  <si>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</si>
  <si>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</si>
  <si>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</si>
  <si>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</si>
  <si>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</si>
  <si>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</si>
  <si>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</si>
  <si>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</si>
  <si>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</si>
  <si>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</si>
  <si>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</si>
  <si>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</si>
  <si>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</si>
  <si>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</si>
  <si>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</si>
  <si>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</si>
  <si>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</si>
  <si>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</si>
  <si>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</si>
  <si>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</si>
  <si>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</si>
  <si>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</si>
  <si>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</si>
  <si>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</si>
  <si>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</si>
  <si>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</si>
  <si>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</si>
  <si>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</si>
  <si>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</si>
  <si>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</si>
  <si>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</si>
  <si>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</si>
  <si>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</si>
  <si>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</si>
  <si>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</si>
  <si>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</si>
  <si>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</si>
  <si>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</si>
  <si>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</si>
  <si>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</si>
  <si>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</si>
  <si>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</si>
  <si>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</si>
  <si>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</si>
  <si>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</si>
  <si>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</si>
  <si>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</si>
  <si>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</si>
  <si>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</si>
  <si>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</si>
  <si>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</si>
  <si>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</si>
  <si>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</si>
  <si>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</si>
  <si>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</si>
  <si>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</si>
  <si>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</si>
  <si>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</si>
  <si>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</si>
  <si>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</si>
  <si>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</si>
  <si>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</si>
  <si>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</si>
  <si>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</si>
  <si>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</si>
  <si>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</si>
  <si>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</si>
  <si>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</si>
  <si>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</si>
  <si>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</si>
  <si>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</si>
  <si>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</si>
  <si>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</si>
  <si>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</si>
  <si>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</si>
  <si>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</si>
  <si>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</si>
  <si>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</si>
  <si>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</si>
  <si>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</si>
  <si>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</si>
  <si>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</si>
  <si>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</si>
  <si>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</si>
  <si>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</si>
  <si>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</si>
  <si>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</si>
  <si>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</si>
  <si>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</si>
  <si>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</si>
  <si>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</si>
  <si>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</si>
  <si>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</si>
  <si>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</si>
  <si>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</si>
  <si>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</si>
  <si>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</si>
  <si>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</si>
  <si>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</si>
  <si>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</si>
  <si>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</si>
  <si>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</si>
  <si>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</si>
  <si>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</si>
  <si>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</si>
  <si>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</si>
  <si>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</si>
  <si>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</si>
  <si>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</si>
  <si>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</si>
  <si>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</si>
  <si>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</si>
  <si>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</si>
  <si>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</si>
  <si>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</si>
  <si>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</si>
  <si>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</si>
  <si>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</si>
  <si>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</si>
  <si>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</si>
  <si>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</si>
  <si>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</si>
  <si>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</si>
  <si>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</si>
  <si>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</si>
  <si>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</si>
  <si>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</si>
  <si>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</si>
  <si>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</si>
  <si>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</si>
  <si>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</si>
  <si>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</si>
  <si>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</si>
  <si>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</si>
  <si>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</si>
  <si>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</si>
  <si>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</si>
  <si>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</si>
  <si>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</si>
  <si>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</si>
  <si>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</si>
  <si>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</si>
  <si>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</si>
  <si>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</si>
  <si>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</si>
  <si>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</si>
  <si>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</si>
  <si>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</si>
  <si>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</si>
  <si>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</si>
  <si>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</si>
  <si>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</si>
  <si>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</si>
  <si>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</si>
  <si>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</si>
  <si>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</si>
  <si>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</si>
  <si>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</si>
  <si>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</si>
  <si>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</si>
  <si>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</si>
  <si>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</si>
  <si>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</si>
  <si>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</si>
  <si>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</si>
  <si>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</si>
  <si>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</si>
  <si>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</si>
  <si>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</si>
  <si>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</si>
  <si>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</si>
  <si>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</si>
  <si>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</si>
  <si>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</si>
  <si>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</si>
  <si>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</si>
  <si>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</si>
  <si>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</si>
  <si>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</si>
  <si>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</si>
  <si>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</si>
  <si>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</si>
  <si>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</si>
  <si>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</si>
  <si>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</si>
  <si>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</si>
  <si>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</si>
  <si>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</si>
  <si>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</si>
  <si>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</si>
  <si>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</si>
  <si>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</si>
  <si>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</si>
  <si>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</si>
  <si>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</si>
  <si>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</si>
  <si>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</si>
  <si>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</si>
  <si>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</si>
  <si>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</si>
  <si>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</si>
  <si>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</si>
  <si>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</si>
  <si>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</si>
  <si>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</si>
  <si>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</si>
  <si>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</si>
  <si>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</si>
  <si>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</si>
  <si>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</si>
  <si>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</si>
  <si>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</si>
  <si>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</si>
  <si>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</si>
  <si>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</si>
  <si>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</si>
  <si>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</si>
  <si>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</si>
  <si>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</si>
  <si>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</si>
  <si>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</si>
  <si>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</si>
  <si>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</si>
  <si>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</si>
  <si>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</si>
  <si>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</si>
  <si>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</si>
  <si>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</si>
  <si>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</si>
  <si>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</si>
  <si>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</si>
  <si>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</si>
  <si>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</si>
  <si>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</si>
  <si>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</si>
  <si>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</si>
  <si>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</si>
  <si>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</si>
  <si>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</si>
  <si>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</si>
  <si>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</si>
  <si>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</si>
  <si>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</si>
  <si>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</si>
  <si>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</si>
  <si>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</si>
  <si>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</si>
  <si>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</si>
  <si>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</si>
  <si>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</si>
  <si>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</si>
  <si>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</si>
  <si>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</si>
  <si>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</si>
  <si>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</si>
  <si>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</si>
  <si>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</si>
  <si>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</si>
  <si>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</si>
  <si>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</si>
  <si>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</si>
  <si>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</si>
  <si>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</si>
  <si>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</si>
  <si>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</si>
  <si>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</si>
  <si>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</si>
  <si>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</si>
  <si>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</si>
  <si>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</si>
  <si>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</si>
  <si>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</si>
  <si>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</si>
  <si>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</si>
  <si>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</si>
  <si>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</si>
  <si>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</si>
  <si>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</si>
  <si>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</si>
  <si>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</si>
  <si>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</si>
  <si>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</si>
  <si>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</si>
  <si>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</si>
  <si>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</si>
  <si>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</si>
  <si>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</si>
  <si>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</si>
  <si>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</si>
  <si>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</si>
  <si>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</si>
  <si>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</si>
  <si>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</si>
  <si>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</si>
  <si>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</si>
  <si>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</si>
  <si>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</si>
  <si>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</si>
  <si>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</si>
  <si>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</si>
  <si>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</si>
  <si>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</si>
  <si>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</si>
  <si>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</si>
  <si>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</si>
  <si>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</si>
  <si>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</si>
  <si>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</si>
  <si>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</si>
  <si>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</si>
  <si>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</si>
  <si>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</si>
  <si>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</si>
  <si>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</si>
  <si>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</si>
  <si>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</si>
  <si>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</si>
  <si>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</si>
  <si>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</si>
  <si>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</si>
  <si>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</si>
  <si>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</si>
  <si>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</si>
  <si>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</si>
  <si>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</si>
  <si>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</si>
  <si>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</si>
  <si>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</si>
  <si>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</si>
  <si>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</si>
  <si>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</si>
  <si>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</si>
  <si>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</si>
  <si>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</si>
  <si>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</si>
  <si>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</si>
  <si>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</si>
  <si>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</si>
  <si>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</si>
  <si>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</si>
  <si>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</si>
  <si>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</si>
  <si>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</si>
  <si>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</si>
  <si>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</si>
  <si>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</si>
  <si>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</si>
  <si>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</si>
  <si>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</si>
  <si>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</si>
  <si>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</si>
  <si>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</si>
  <si>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</si>
  <si>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</si>
  <si>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</si>
  <si>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</si>
  <si>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</si>
  <si>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</si>
  <si>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</si>
  <si>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</si>
  <si>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</si>
  <si>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</si>
  <si>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</si>
  <si>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</si>
  <si>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</si>
  <si>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</si>
  <si>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</si>
  <si>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</si>
  <si>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</si>
  <si>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</si>
  <si>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</si>
  <si>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</si>
  <si>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</si>
  <si>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</si>
  <si>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</si>
  <si>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</si>
  <si>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</si>
  <si>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</si>
  <si>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</si>
  <si>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</si>
  <si>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</si>
  <si>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</si>
  <si>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</si>
  <si>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</si>
  <si>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</si>
  <si>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</si>
  <si>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</si>
  <si>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</si>
  <si>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</si>
  <si>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</si>
  <si>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</si>
  <si>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</si>
  <si>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</si>
  <si>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</si>
  <si>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</si>
  <si>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</si>
  <si>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</si>
  <si>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</si>
  <si>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</si>
  <si>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</si>
  <si>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</si>
  <si>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</si>
  <si>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</si>
  <si>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</si>
  <si>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</si>
  <si>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</si>
  <si>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</si>
  <si>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</si>
  <si>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</si>
  <si>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</si>
  <si>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</si>
  <si>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</si>
  <si>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</si>
  <si>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</si>
  <si>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</si>
  <si>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</si>
  <si>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</si>
  <si>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</si>
  <si>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</si>
  <si>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</si>
  <si>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</si>
  <si>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</si>
  <si>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</si>
  <si>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</si>
  <si>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</si>
  <si>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</si>
  <si>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</si>
  <si>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</si>
  <si>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</si>
  <si>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</si>
  <si>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</si>
  <si>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</si>
  <si>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</si>
  <si>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</si>
  <si>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</si>
  <si>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</si>
  <si>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</si>
  <si>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</si>
  <si>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</si>
  <si>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</si>
  <si>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</si>
  <si>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</si>
  <si>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</si>
  <si>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</si>
  <si>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</si>
  <si>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</si>
  <si>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</si>
  <si>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</si>
  <si>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</si>
  <si>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</si>
  <si>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</si>
  <si>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</si>
  <si>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</si>
  <si>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</si>
  <si>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</si>
  <si>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</si>
  <si>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</si>
  <si>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</si>
  <si>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</si>
  <si>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</si>
  <si>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</si>
  <si>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</si>
  <si>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</si>
  <si>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</si>
  <si>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</si>
  <si>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</si>
  <si>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</si>
  <si>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</si>
  <si>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</si>
  <si>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</si>
  <si>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</si>
  <si>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</si>
  <si>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</si>
  <si>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</si>
  <si>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</si>
  <si>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</si>
  <si>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</si>
  <si>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</si>
  <si>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</si>
  <si>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</si>
  <si>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</si>
  <si>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</si>
  <si>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</si>
  <si>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</si>
  <si>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</si>
  <si>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</si>
  <si>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</si>
  <si>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</si>
  <si>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</si>
  <si>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</si>
  <si>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</si>
  <si>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</si>
  <si>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</si>
  <si>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</si>
  <si>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</si>
  <si>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</si>
  <si>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</si>
  <si>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</si>
  <si>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</si>
  <si>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</si>
  <si>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</si>
  <si>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</si>
  <si>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</si>
  <si>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</si>
  <si>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</si>
  <si>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</si>
  <si>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</si>
  <si>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</si>
  <si>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</si>
  <si>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</si>
  <si>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</si>
  <si>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</si>
  <si>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</si>
  <si>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</si>
  <si>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</si>
  <si>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</si>
  <si>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</si>
  <si>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</si>
  <si>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</si>
  <si>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</si>
  <si>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</si>
  <si>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</si>
  <si>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</si>
  <si>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</si>
  <si>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</si>
  <si>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</si>
  <si>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</si>
  <si>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</si>
  <si>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</si>
  <si>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</si>
  <si>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</si>
  <si>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</si>
  <si>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</si>
  <si>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</si>
  <si>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</si>
  <si>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</si>
  <si>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</si>
  <si>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</si>
  <si>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</si>
  <si>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</si>
  <si>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</si>
  <si>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</si>
  <si>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</si>
  <si>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</si>
  <si>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</si>
  <si>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</si>
  <si>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</si>
  <si>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</si>
  <si>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</si>
  <si>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</si>
  <si>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</si>
  <si>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</si>
  <si>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</si>
  <si>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</si>
  <si>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</si>
  <si>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</si>
  <si>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</si>
  <si>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</si>
  <si>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</si>
  <si>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</si>
  <si>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</si>
  <si>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</si>
  <si>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</si>
  <si>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</si>
  <si>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</si>
  <si>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</si>
  <si>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</si>
  <si>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</si>
  <si>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</si>
  <si>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</si>
  <si>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</si>
  <si>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</si>
  <si>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</si>
  <si>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</si>
  <si>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</si>
  <si>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</si>
  <si>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</si>
  <si>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</si>
  <si>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</si>
  <si>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</si>
  <si>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</si>
  <si>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</si>
  <si>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</si>
  <si>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</si>
  <si>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</si>
  <si>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</si>
  <si>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</si>
  <si>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</si>
  <si>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</si>
  <si>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</si>
  <si>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</si>
  <si>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</si>
  <si>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</si>
  <si>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</si>
  <si>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</si>
  <si>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</si>
  <si>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</si>
  <si>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</si>
  <si>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</si>
  <si>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</si>
  <si>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</si>
  <si>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</si>
  <si>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</si>
  <si>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</si>
  <si>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</si>
  <si>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</si>
  <si>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</si>
  <si>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</si>
  <si>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</si>
  <si>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</si>
  <si>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</si>
  <si>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</si>
  <si>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</si>
  <si>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</si>
  <si>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</si>
  <si>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</si>
  <si>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</si>
  <si>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</si>
  <si>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</si>
  <si>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</si>
  <si>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</si>
  <si>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</si>
  <si>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</si>
  <si>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</si>
  <si>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</si>
  <si>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</si>
  <si>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</si>
  <si>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</si>
  <si>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</si>
  <si>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</si>
  <si>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</si>
  <si>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</si>
  <si>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</si>
  <si>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</si>
  <si>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</si>
  <si>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</si>
  <si>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</si>
  <si>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</si>
  <si>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</si>
  <si>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</si>
  <si>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</si>
  <si>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</si>
  <si>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</si>
  <si>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</si>
  <si>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</si>
  <si>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</si>
  <si>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</si>
  <si>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</si>
  <si>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</si>
  <si>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</si>
  <si>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</si>
  <si>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</si>
  <si>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</si>
  <si>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</si>
  <si>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</si>
  <si>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</si>
  <si>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</si>
  <si>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</si>
  <si>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</si>
  <si>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</si>
  <si>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</si>
  <si>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</si>
  <si>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</si>
  <si>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</si>
  <si>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</si>
  <si>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</si>
  <si>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</si>
  <si>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</si>
  <si>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</si>
  <si>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</si>
  <si>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</si>
  <si>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</si>
  <si>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</si>
  <si>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</si>
  <si>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</si>
  <si>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</si>
  <si>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</si>
  <si>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</si>
  <si>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</si>
  <si>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</si>
  <si>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</si>
  <si>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</si>
  <si>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</si>
  <si>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</si>
  <si>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</si>
  <si>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</si>
  <si>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</si>
  <si>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</si>
  <si>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</si>
  <si>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</si>
  <si>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</si>
  <si>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</si>
  <si>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</si>
  <si>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</si>
  <si>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</si>
  <si>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</si>
  <si>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</si>
  <si>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</si>
  <si>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</si>
  <si>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</si>
  <si>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</si>
  <si>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</si>
  <si>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</si>
  <si>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</si>
  <si>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</si>
  <si>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</si>
  <si>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</si>
  <si>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</si>
  <si>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</si>
  <si>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</si>
  <si>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</si>
  <si>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</si>
  <si>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</si>
  <si>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</si>
  <si>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</si>
  <si>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</si>
  <si>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</si>
  <si>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</si>
  <si>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</si>
  <si>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</si>
  <si>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</si>
  <si>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</si>
  <si>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</si>
  <si>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</si>
  <si>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</si>
  <si>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</si>
  <si>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</si>
  <si>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</si>
  <si>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</si>
  <si>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</si>
  <si>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</si>
  <si>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</si>
  <si>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</si>
  <si>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</si>
  <si>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</si>
  <si>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</si>
  <si>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</si>
  <si>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</si>
  <si>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</si>
  <si>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</si>
  <si>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</si>
  <si>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</si>
  <si>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</si>
  <si>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</si>
  <si>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</si>
  <si>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</si>
  <si>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</si>
  <si>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</si>
  <si>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</si>
  <si>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</si>
  <si>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</si>
  <si>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</si>
  <si>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</si>
  <si>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</si>
  <si>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</si>
  <si>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</si>
  <si>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</si>
  <si>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</si>
  <si>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</si>
  <si>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</si>
  <si>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</si>
  <si>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</si>
  <si>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</si>
  <si>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</si>
  <si>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</si>
  <si>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</si>
  <si>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</si>
  <si>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</si>
  <si>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</si>
  <si>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</si>
  <si>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</si>
  <si>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</si>
  <si>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</si>
  <si>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</si>
  <si>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</si>
  <si>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</si>
  <si>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</si>
  <si>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</si>
  <si>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</si>
  <si>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</si>
  <si>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</si>
  <si>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</si>
  <si>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</si>
  <si>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</si>
  <si>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</si>
  <si>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</si>
  <si>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</si>
  <si>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</si>
  <si>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</si>
  <si>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</si>
  <si>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</si>
  <si>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</si>
  <si>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</si>
  <si>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</si>
  <si>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</si>
  <si>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</si>
  <si>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</si>
  <si>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</si>
  <si>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</si>
  <si>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</si>
  <si>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</si>
  <si>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</si>
  <si>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</si>
  <si>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</si>
  <si>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</si>
  <si>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</si>
  <si>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</si>
  <si>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</si>
  <si>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</si>
  <si>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</si>
  <si>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</si>
  <si>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</si>
  <si>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</si>
  <si>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</si>
  <si>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</si>
  <si>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</si>
  <si>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</si>
  <si>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</si>
  <si>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</si>
  <si>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</si>
  <si>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</si>
  <si>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</si>
  <si>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</si>
  <si>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</si>
  <si>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</si>
  <si>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</si>
  <si>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</si>
  <si>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</si>
  <si>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</si>
  <si>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</si>
  <si>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</si>
  <si>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</si>
  <si>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</si>
  <si>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</si>
  <si>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</si>
  <si>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</si>
  <si>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</si>
  <si>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</si>
  <si>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</si>
  <si>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</si>
  <si>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</si>
  <si>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</si>
  <si>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</si>
  <si>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</si>
  <si>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</si>
  <si>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</si>
  <si>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</si>
  <si>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</si>
  <si>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</si>
  <si>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</si>
  <si>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</si>
  <si>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</si>
  <si>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</si>
  <si>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</si>
  <si>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</si>
  <si>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</si>
  <si>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</si>
  <si>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</si>
  <si>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</si>
  <si>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</si>
  <si>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</si>
  <si>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</si>
  <si>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</si>
  <si>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</si>
  <si>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</si>
  <si>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</si>
  <si>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</si>
  <si>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</si>
  <si>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</si>
  <si>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</si>
  <si>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</si>
  <si>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</si>
  <si>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</si>
  <si>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</si>
  <si>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</si>
  <si>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</si>
  <si>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</si>
  <si>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</si>
  <si>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</si>
  <si>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</si>
  <si>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</si>
  <si>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</si>
  <si>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</si>
  <si>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</si>
  <si>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</si>
  <si>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</si>
  <si>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</si>
  <si>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</si>
  <si>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</si>
  <si>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</si>
  <si>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</si>
  <si>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</si>
  <si>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</si>
  <si>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</si>
  <si>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</si>
  <si>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</si>
  <si>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</si>
  <si>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</si>
  <si>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</si>
  <si>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</si>
  <si>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</si>
  <si>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</si>
  <si>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</si>
  <si>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</si>
  <si>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</si>
  <si>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</si>
  <si>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</si>
  <si>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</si>
  <si>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</si>
  <si>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</si>
  <si>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</si>
  <si>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</si>
  <si>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</si>
  <si>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</si>
  <si>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</si>
  <si>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</si>
  <si>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</si>
  <si>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</si>
  <si>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</si>
  <si>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</si>
  <si>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</si>
  <si>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</si>
  <si>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</si>
  <si>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</si>
  <si>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</si>
  <si>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</si>
  <si>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</si>
  <si>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</si>
  <si>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</si>
  <si>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</si>
  <si>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</si>
  <si>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</si>
  <si>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</si>
  <si>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</si>
  <si>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</si>
  <si>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</si>
  <si>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</si>
  <si>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</si>
  <si>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</si>
  <si>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</si>
  <si>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</si>
  <si>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</si>
  <si>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</si>
  <si>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</si>
  <si>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</si>
  <si>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</si>
  <si>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</si>
  <si>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</si>
  <si>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</si>
  <si>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</si>
  <si>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</si>
  <si>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</si>
  <si>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</si>
  <si>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</si>
  <si>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</si>
  <si>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</si>
  <si>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</si>
  <si>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</si>
  <si>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</si>
  <si>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</si>
  <si>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</si>
  <si>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</si>
  <si>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</si>
  <si>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</si>
  <si>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</si>
  <si>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</si>
  <si>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</si>
  <si>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</si>
  <si>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</si>
  <si>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</si>
  <si>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</si>
  <si>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</si>
  <si>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</si>
  <si>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</si>
  <si>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</si>
  <si>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</si>
  <si>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</si>
  <si>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</si>
  <si>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</si>
  <si>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</si>
  <si>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</si>
  <si>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</si>
  <si>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</si>
  <si>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</si>
  <si>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</si>
  <si>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</si>
  <si>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</si>
  <si>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</si>
  <si>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</si>
  <si>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</si>
  <si>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</si>
  <si>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</si>
  <si>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</si>
  <si>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</si>
  <si>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</si>
  <si>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</si>
  <si>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</si>
  <si>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</si>
  <si>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</si>
  <si>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</si>
  <si>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</si>
  <si>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</si>
  <si>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</si>
  <si>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</si>
  <si>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</si>
  <si>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</si>
  <si>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</si>
  <si>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</si>
  <si>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</si>
  <si>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</si>
  <si>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</si>
  <si>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</si>
  <si>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</si>
  <si>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</si>
  <si>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</si>
  <si>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</si>
  <si>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</si>
  <si>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</si>
  <si>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</si>
  <si>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</si>
  <si>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</si>
  <si>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</si>
  <si>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</si>
  <si>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</si>
  <si>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</si>
  <si>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</si>
  <si>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</si>
  <si>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</si>
  <si>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</si>
  <si>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</si>
  <si>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</si>
  <si>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</si>
  <si>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</si>
  <si>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</si>
  <si>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</si>
  <si>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</si>
  <si>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</si>
  <si>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</si>
  <si>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</si>
  <si>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</si>
  <si>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</si>
  <si>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</si>
  <si>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</si>
  <si>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</si>
  <si>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</si>
  <si>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</si>
  <si>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</si>
  <si>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</si>
  <si>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</si>
  <si>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</si>
  <si>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</si>
  <si>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</si>
  <si>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</si>
  <si>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</si>
  <si>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</si>
  <si>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</si>
  <si>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</si>
  <si>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</si>
  <si>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</si>
  <si>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</si>
  <si>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</si>
  <si>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</si>
  <si>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</si>
  <si>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</si>
  <si>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</si>
  <si>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</si>
  <si>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</si>
  <si>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</si>
  <si>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</si>
  <si>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</si>
  <si>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</si>
  <si>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</si>
  <si>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</si>
  <si>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</si>
  <si>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</si>
  <si>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</si>
  <si>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</si>
  <si>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</si>
  <si>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</si>
  <si>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</si>
  <si>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</si>
  <si>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</si>
  <si>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</si>
  <si>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</si>
  <si>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</si>
  <si>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</si>
  <si>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</si>
  <si>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</si>
  <si>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</si>
  <si>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</si>
  <si>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</si>
  <si>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</si>
  <si>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</si>
  <si>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</si>
  <si>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</si>
  <si>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</si>
  <si>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</si>
  <si>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</si>
  <si>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</si>
  <si>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</si>
  <si>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</si>
  <si>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</si>
  <si>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</si>
  <si>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</si>
  <si>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</si>
  <si>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</si>
  <si>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</si>
  <si>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</si>
  <si>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</si>
  <si>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</si>
  <si>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</si>
  <si>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</si>
  <si>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</si>
  <si>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</si>
  <si>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</si>
  <si>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</si>
  <si>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</si>
  <si>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</si>
  <si>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</si>
  <si>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</si>
  <si>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</si>
  <si>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</si>
  <si>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</si>
  <si>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</si>
  <si>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</si>
  <si>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</si>
  <si>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</si>
  <si>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</si>
  <si>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</si>
  <si>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</si>
  <si>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</si>
  <si>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</si>
  <si>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</si>
  <si>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</si>
  <si>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</si>
  <si>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</si>
  <si>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</si>
  <si>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</si>
  <si>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</si>
  <si>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</si>
  <si>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</si>
  <si>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</si>
  <si>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</si>
  <si>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</si>
  <si>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</si>
  <si>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</si>
  <si>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</si>
  <si>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</si>
  <si>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</si>
  <si>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</si>
  <si>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</si>
  <si>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</si>
  <si>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</si>
  <si>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</si>
  <si>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</si>
  <si>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</si>
  <si>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</si>
  <si>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</si>
  <si>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</si>
  <si>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</si>
  <si>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</si>
  <si>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</si>
  <si>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</si>
  <si>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</si>
  <si>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</si>
  <si>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</si>
  <si>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</si>
  <si>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</si>
  <si>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</si>
  <si>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</si>
  <si>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</si>
  <si>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</si>
  <si>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</si>
  <si>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</si>
  <si>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</si>
  <si>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</si>
  <si>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</si>
  <si>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</si>
  <si>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</si>
  <si>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</si>
  <si>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</si>
  <si>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</si>
  <si>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</si>
  <si>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</si>
  <si>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</si>
  <si>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</si>
  <si>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</si>
  <si>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</si>
  <si>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</si>
  <si>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</si>
  <si>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</si>
  <si>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</si>
  <si>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</si>
  <si>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</si>
  <si>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</si>
  <si>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</si>
  <si>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</si>
  <si>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</si>
  <si>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</si>
  <si>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</si>
  <si>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</si>
  <si>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</si>
  <si>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</si>
  <si>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</si>
  <si>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</si>
  <si>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</si>
  <si>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</si>
  <si>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</si>
  <si>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</si>
  <si>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</si>
  <si>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</si>
  <si>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</si>
  <si>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</si>
  <si>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</si>
  <si>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</si>
  <si>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</si>
  <si>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</si>
  <si>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</si>
  <si>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</si>
  <si>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</si>
  <si>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</si>
  <si>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</si>
  <si>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</si>
  <si>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</si>
  <si>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</si>
  <si>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</si>
  <si>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</si>
  <si>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</si>
  <si>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</si>
  <si>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</si>
  <si>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</si>
  <si>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</si>
  <si>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</si>
  <si>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</si>
  <si>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</si>
  <si>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</si>
  <si>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</si>
  <si>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</si>
  <si>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</si>
  <si>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</si>
  <si>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</si>
  <si>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</si>
  <si>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</si>
  <si>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</si>
  <si>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</si>
  <si>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</si>
  <si>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</si>
  <si>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</si>
  <si>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</si>
  <si>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</si>
  <si>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</si>
  <si>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</si>
  <si>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</si>
  <si>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</si>
  <si>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</si>
  <si>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</si>
  <si>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</si>
  <si>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</si>
  <si>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</si>
  <si>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</si>
  <si>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</si>
  <si>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</si>
  <si>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</si>
  <si>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</si>
  <si>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</si>
  <si>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</si>
  <si>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</si>
  <si>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</si>
  <si>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</si>
  <si>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</si>
  <si>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</si>
  <si>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</si>
  <si>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</si>
  <si>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</si>
  <si>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</si>
  <si>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</si>
  <si>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</si>
  <si>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</si>
  <si>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</si>
  <si>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</si>
  <si>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</si>
  <si>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</si>
  <si>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</si>
  <si>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</si>
  <si>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</si>
  <si>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</si>
  <si>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</si>
  <si>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</si>
  <si>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</si>
  <si>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</si>
  <si>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</si>
  <si>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</si>
  <si>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</si>
  <si>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</si>
  <si>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</si>
  <si>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</si>
  <si>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</si>
  <si>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</si>
  <si>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</si>
  <si>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</si>
  <si>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</si>
  <si>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</si>
  <si>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</si>
  <si>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</si>
  <si>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</si>
  <si>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</si>
  <si>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</si>
  <si>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</si>
  <si>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</si>
  <si>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</si>
  <si>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</si>
  <si>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</si>
  <si>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</si>
  <si>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</si>
  <si>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</si>
  <si>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</si>
  <si>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</si>
  <si>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</si>
  <si>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</si>
  <si>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</si>
  <si>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</si>
  <si>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</si>
  <si>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</si>
  <si>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</si>
  <si>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</si>
  <si>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</si>
  <si>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</si>
  <si>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</si>
  <si>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</si>
  <si>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</si>
  <si>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</si>
  <si>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</si>
  <si>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</si>
  <si>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</si>
  <si>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</si>
  <si>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</si>
  <si>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</si>
  <si>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</si>
  <si>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</si>
  <si>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</si>
  <si>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</si>
  <si>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</si>
  <si>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</si>
  <si>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</si>
  <si>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</si>
  <si>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</si>
  <si>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</si>
  <si>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</si>
  <si>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</si>
  <si>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</si>
  <si>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</si>
  <si>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</si>
  <si>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</si>
  <si>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</si>
  <si>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</si>
  <si>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</si>
  <si>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</si>
  <si>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</si>
  <si>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</si>
  <si>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</si>
  <si>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</si>
  <si>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</si>
  <si>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</si>
  <si>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</si>
  <si>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</si>
  <si>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</si>
  <si>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</si>
  <si>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</si>
  <si>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</si>
  <si>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</si>
  <si>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</si>
  <si>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</si>
  <si>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</si>
  <si>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</si>
  <si>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</si>
  <si>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</si>
  <si>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</si>
  <si>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</si>
  <si>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</si>
  <si>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</si>
  <si>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</si>
  <si>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</si>
  <si>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</si>
  <si>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</si>
  <si>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</si>
  <si>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</si>
  <si>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</si>
  <si>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</si>
  <si>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</si>
  <si>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</si>
  <si>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</si>
  <si>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</si>
  <si>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</si>
  <si>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</si>
  <si>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</si>
  <si>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</si>
  <si>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</si>
  <si>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</si>
  <si>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</si>
  <si>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</si>
  <si>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</si>
  <si>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</si>
  <si>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</si>
  <si>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</si>
  <si>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</si>
  <si>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</si>
  <si>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</si>
  <si>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</si>
  <si>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</si>
  <si>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</si>
  <si>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</si>
  <si>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</si>
  <si>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</si>
  <si>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</si>
  <si>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</si>
  <si>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</si>
  <si>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</si>
  <si>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</si>
  <si>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</si>
  <si>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</si>
  <si>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</si>
  <si>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</si>
  <si>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</si>
  <si>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</si>
  <si>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</si>
  <si>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</si>
  <si>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</si>
  <si>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</si>
  <si>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</si>
  <si>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</si>
  <si>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</si>
  <si>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</si>
  <si>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</si>
  <si>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</si>
  <si>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</si>
  <si>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</si>
  <si>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</si>
  <si>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</si>
  <si>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</si>
  <si>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</si>
  <si>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</si>
  <si>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</si>
  <si>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</si>
  <si>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</si>
  <si>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</si>
  <si>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</si>
  <si>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</si>
  <si>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</si>
  <si>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</si>
  <si>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</si>
  <si>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</si>
  <si>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</si>
  <si>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</si>
  <si>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</si>
  <si>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</si>
  <si>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</si>
  <si>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</si>
  <si>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</si>
  <si>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</si>
  <si>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</si>
  <si>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</si>
  <si>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</si>
  <si>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</si>
  <si>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</si>
  <si>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</si>
  <si>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</si>
  <si>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</si>
  <si>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</si>
  <si>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</si>
  <si>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</si>
  <si>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</si>
  <si>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</si>
  <si>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</si>
  <si>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</si>
  <si>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</si>
  <si>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</si>
  <si>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</si>
  <si>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</si>
  <si>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</si>
  <si>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</si>
  <si>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</si>
  <si>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</si>
  <si>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</si>
  <si>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</si>
  <si>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</si>
  <si>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</si>
  <si>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</si>
  <si>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</si>
  <si>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</si>
  <si>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</si>
  <si>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</si>
  <si>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</si>
  <si>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</si>
  <si>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</si>
  <si>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</si>
  <si>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</si>
  <si>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</si>
  <si>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</si>
  <si>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</si>
  <si>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</si>
  <si>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</si>
  <si>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</si>
  <si>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</si>
  <si>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</si>
  <si>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</si>
  <si>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</si>
  <si>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</si>
  <si>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</si>
  <si>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</si>
  <si>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</si>
  <si>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</si>
  <si>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</si>
  <si>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</si>
  <si>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</si>
  <si>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</si>
  <si>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</si>
  <si>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</si>
  <si>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</si>
  <si>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</si>
  <si>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</si>
  <si>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</si>
  <si>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</si>
  <si>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</si>
  <si>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</si>
  <si>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</si>
  <si>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</si>
  <si>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</si>
  <si>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</si>
  <si>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</si>
  <si>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</si>
  <si>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</si>
  <si>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</si>
  <si>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</si>
  <si>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</si>
  <si>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</si>
  <si>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</si>
  <si>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</si>
  <si>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</si>
  <si>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</si>
  <si>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</si>
  <si>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</si>
  <si>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</si>
  <si>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</si>
  <si>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</si>
  <si>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</si>
  <si>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</si>
  <si>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</si>
  <si>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</si>
  <si>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</si>
  <si>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</si>
  <si>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</si>
  <si>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</si>
  <si>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</si>
  <si>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</si>
  <si>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</si>
  <si>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</si>
  <si>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</si>
  <si>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</si>
  <si>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</si>
  <si>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</si>
  <si>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</si>
  <si>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</si>
  <si>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</si>
  <si>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</si>
  <si>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</si>
  <si>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</si>
  <si>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</si>
  <si>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</si>
  <si>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</si>
  <si>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</si>
  <si>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</si>
  <si>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</si>
  <si>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</si>
  <si>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</si>
  <si>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</si>
  <si>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</si>
  <si>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</si>
  <si>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</si>
  <si>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</si>
  <si>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</si>
  <si>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</si>
  <si>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</si>
  <si>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</si>
  <si>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</si>
  <si>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</si>
  <si>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</si>
  <si>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</si>
  <si>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</si>
  <si>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</si>
  <si>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</si>
  <si>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</si>
  <si>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</si>
  <si>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</si>
  <si>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</si>
  <si>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</si>
  <si>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</si>
  <si>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</si>
  <si>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</si>
  <si>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</si>
  <si>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</si>
  <si>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</si>
  <si>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</si>
  <si>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</si>
  <si>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</si>
  <si>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</si>
  <si>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</si>
  <si>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</si>
  <si>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</si>
  <si>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</si>
  <si>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</si>
  <si>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</si>
  <si>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</si>
  <si>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</si>
  <si>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</si>
  <si>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</si>
  <si>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</si>
  <si>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</si>
  <si>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</si>
  <si>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</si>
  <si>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</si>
  <si>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</si>
  <si>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</si>
  <si>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</si>
  <si>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</si>
  <si>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</si>
  <si>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</si>
  <si>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</si>
  <si>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</si>
  <si>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</si>
  <si>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</si>
  <si>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</si>
  <si>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</si>
  <si>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</si>
  <si>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</si>
  <si>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</si>
  <si>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</si>
  <si>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</si>
  <si>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</si>
  <si>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</si>
  <si>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</si>
  <si>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</si>
  <si>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</si>
  <si>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</si>
  <si>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</si>
  <si>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</si>
  <si>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</si>
  <si>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</si>
  <si>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</si>
  <si>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</si>
  <si>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</si>
  <si>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</si>
  <si>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</si>
  <si>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</si>
  <si>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</si>
  <si>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</si>
  <si>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</si>
  <si>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</si>
  <si>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</si>
  <si>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</si>
  <si>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</si>
  <si>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</si>
  <si>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</si>
  <si>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</si>
  <si>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</si>
  <si>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</si>
  <si>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</si>
  <si>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</si>
  <si>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</si>
  <si>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</si>
  <si>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</si>
  <si>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</si>
  <si>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</si>
  <si>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</si>
  <si>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</si>
  <si>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</si>
  <si>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</si>
  <si>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</si>
  <si>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</si>
  <si>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</si>
  <si>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</si>
  <si>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</si>
  <si>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</si>
  <si>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</si>
  <si>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</si>
  <si>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</si>
  <si>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</si>
  <si>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</si>
  <si>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</si>
  <si>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</si>
  <si>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</si>
  <si>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</si>
  <si>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</si>
  <si>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</si>
  <si>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</si>
  <si>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</si>
  <si>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</si>
  <si>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</si>
  <si>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</si>
  <si>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</si>
  <si>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</si>
  <si>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</si>
  <si>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</si>
  <si>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</si>
  <si>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</si>
  <si>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</si>
  <si>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</si>
  <si>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</si>
  <si>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</si>
  <si>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</si>
  <si>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</si>
  <si>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</si>
  <si>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</si>
  <si>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</si>
  <si>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</si>
  <si>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</si>
  <si>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</si>
  <si>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</si>
  <si>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</si>
  <si>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</si>
  <si>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</si>
  <si>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</si>
  <si>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</si>
  <si>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</si>
  <si>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</si>
  <si>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</si>
  <si>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</si>
  <si>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</si>
  <si>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</si>
  <si>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</si>
  <si>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</si>
  <si>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</si>
  <si>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</si>
  <si>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</si>
  <si>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</si>
  <si>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</si>
  <si>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</si>
  <si>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</si>
  <si>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</si>
  <si>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</si>
  <si>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</si>
  <si>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</si>
  <si>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</si>
  <si>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</si>
  <si>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</si>
  <si>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</si>
  <si>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</si>
  <si>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</si>
  <si>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</si>
  <si>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</si>
  <si>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</si>
  <si>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</si>
  <si>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</si>
  <si>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</si>
  <si>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</si>
  <si>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</si>
  <si>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</si>
  <si>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</si>
  <si>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</si>
  <si>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</si>
  <si>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</si>
  <si>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</si>
  <si>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</si>
  <si>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</si>
  <si>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</si>
  <si>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</si>
  <si>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</si>
  <si>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</si>
  <si>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</si>
  <si>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</si>
  <si>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</si>
  <si>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</si>
  <si>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</si>
  <si>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</si>
  <si>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</si>
  <si>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</si>
  <si>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</si>
  <si>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</si>
  <si>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</si>
  <si>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</si>
  <si>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</si>
  <si>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</si>
  <si>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</si>
  <si>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</si>
  <si>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</si>
  <si>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</si>
  <si>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</si>
  <si>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</si>
  <si>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</si>
  <si>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</si>
  <si>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</si>
  <si>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</si>
  <si>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</si>
  <si>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</si>
  <si>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</si>
  <si>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</si>
  <si>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</si>
  <si>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</si>
  <si>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</si>
  <si>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</si>
  <si>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</si>
  <si>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</si>
  <si>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</si>
  <si>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</si>
  <si>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</si>
  <si>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</si>
  <si>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</si>
  <si>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</si>
  <si>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</si>
  <si>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</si>
  <si>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</si>
  <si>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</si>
  <si>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</si>
  <si>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</si>
  <si>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</si>
  <si>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</si>
  <si>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</si>
  <si>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</si>
  <si>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</si>
  <si>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</si>
  <si>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</si>
  <si>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</si>
  <si>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</si>
  <si>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</si>
  <si>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</si>
  <si>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</si>
  <si>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</si>
  <si>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</si>
  <si>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</si>
  <si>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</si>
  <si>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</si>
  <si>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</si>
  <si>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</si>
  <si>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</si>
  <si>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</si>
  <si>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</si>
  <si>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</si>
  <si>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</si>
  <si>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</si>
  <si>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</si>
  <si>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</si>
  <si>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</si>
  <si>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</si>
  <si>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</si>
  <si>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</si>
  <si>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</si>
  <si>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</si>
  <si>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</si>
  <si>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</si>
  <si>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</si>
  <si>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</si>
  <si>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</si>
  <si>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</si>
  <si>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</si>
  <si>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</si>
  <si>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</si>
  <si>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</si>
  <si>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</si>
  <si>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</si>
  <si>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</si>
  <si>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</si>
  <si>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</si>
  <si>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</si>
  <si>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</si>
  <si>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</si>
  <si>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</si>
  <si>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</si>
  <si>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</si>
  <si>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</si>
  <si>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</si>
  <si>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</si>
  <si>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</si>
  <si>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</si>
  <si>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</si>
  <si>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</si>
  <si>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</si>
  <si>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</si>
  <si>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</si>
  <si>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</si>
  <si>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</si>
  <si>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</si>
  <si>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</si>
  <si>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</si>
  <si>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</si>
  <si>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</si>
  <si>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</si>
  <si>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</si>
  <si>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</si>
  <si>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</si>
  <si>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</si>
  <si>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</si>
  <si>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</si>
  <si>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</si>
  <si>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</si>
  <si>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</si>
  <si>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</si>
  <si>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</si>
  <si>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</si>
  <si>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</si>
  <si>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</si>
  <si>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</si>
  <si>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</si>
  <si>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</si>
  <si>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</si>
  <si>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</si>
  <si>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</si>
  <si>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</si>
  <si>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</si>
  <si>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</si>
  <si>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</si>
  <si>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</si>
  <si>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</si>
  <si>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</si>
  <si>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</si>
  <si>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</si>
  <si>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</si>
  <si>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</si>
  <si>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</si>
  <si>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</si>
  <si>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</si>
  <si>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</si>
  <si>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</si>
  <si>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</si>
  <si>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</si>
  <si>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</si>
  <si>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</si>
  <si>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</si>
  <si>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</si>
  <si>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</si>
  <si>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</si>
  <si>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</si>
  <si>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</si>
  <si>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</si>
  <si>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</si>
  <si>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</si>
  <si>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</si>
  <si>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</si>
  <si>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</si>
  <si>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</si>
  <si>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</si>
  <si>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</si>
  <si>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</si>
  <si>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</si>
  <si>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</si>
  <si>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</si>
  <si>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</si>
  <si>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</si>
  <si>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</si>
  <si>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</si>
  <si>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</si>
  <si>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</si>
  <si>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</si>
  <si>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</si>
  <si>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</si>
  <si>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</si>
  <si>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</si>
  <si>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</si>
  <si>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</si>
  <si>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</si>
  <si>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</si>
  <si>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</si>
  <si>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</si>
  <si>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</si>
  <si>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</si>
  <si>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</si>
  <si>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</si>
  <si>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</si>
  <si>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</si>
  <si>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</si>
  <si>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</si>
  <si>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</si>
  <si>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</si>
  <si>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</si>
  <si>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</si>
  <si>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</si>
  <si>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</si>
  <si>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</si>
  <si>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</si>
  <si>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</si>
  <si>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</si>
  <si>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</si>
  <si>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</si>
  <si>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</si>
  <si>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</si>
  <si>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</si>
  <si>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</si>
  <si>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</si>
  <si>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</si>
  <si>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</si>
  <si>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</si>
  <si>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</si>
  <si>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</si>
  <si>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</si>
  <si>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</si>
  <si>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</si>
  <si>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</si>
  <si>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</si>
  <si>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</si>
  <si>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</si>
  <si>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</si>
  <si>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</si>
  <si>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</si>
  <si>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</si>
  <si>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</si>
  <si>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</si>
  <si>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</si>
  <si>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</si>
  <si>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</si>
  <si>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</si>
  <si>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</si>
  <si>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</si>
  <si>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</si>
  <si>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</si>
  <si>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</si>
  <si>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</si>
  <si>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</si>
  <si>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</si>
  <si>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</si>
  <si>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</si>
  <si>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</si>
  <si>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</si>
  <si>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</si>
  <si>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</si>
  <si>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</si>
  <si>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</si>
  <si>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</si>
  <si>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</si>
  <si>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</si>
  <si>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</si>
  <si>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</si>
  <si>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</si>
  <si>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</si>
  <si>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</si>
  <si>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</si>
  <si>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</si>
  <si>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</si>
  <si>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</si>
  <si>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</si>
  <si>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</si>
  <si>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</si>
  <si>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</si>
  <si>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</si>
  <si>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</si>
  <si>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</si>
  <si>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</si>
  <si>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</si>
  <si>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</si>
  <si>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</si>
  <si>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</si>
  <si>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</si>
  <si>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</si>
  <si>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</si>
  <si>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</si>
  <si>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</si>
  <si>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</si>
  <si>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</si>
  <si>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</si>
  <si>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</si>
  <si>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</si>
  <si>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</si>
  <si>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</si>
  <si>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</si>
  <si>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</si>
  <si>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</si>
  <si>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</si>
  <si>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</si>
  <si>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</si>
  <si>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</si>
  <si>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</si>
  <si>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</si>
  <si>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</si>
  <si>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</si>
  <si>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</si>
  <si>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</si>
  <si>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</si>
  <si>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</si>
  <si>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</si>
  <si>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</si>
  <si>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</si>
  <si>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</si>
  <si>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</si>
  <si>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</si>
  <si>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</si>
  <si>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</si>
  <si>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</si>
  <si>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</si>
  <si>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</si>
  <si>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</si>
  <si>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</si>
  <si>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</si>
  <si>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</si>
  <si>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</si>
  <si>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</si>
  <si>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</si>
  <si>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</si>
  <si>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</si>
  <si>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</si>
  <si>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</si>
  <si>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</si>
  <si>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</si>
  <si>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</si>
  <si>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</si>
  <si>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</si>
  <si>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</si>
  <si>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</si>
  <si>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</si>
  <si>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</si>
  <si>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</si>
  <si>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</si>
  <si>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</si>
  <si>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</si>
  <si>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</si>
  <si>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</si>
  <si>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</si>
  <si>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</si>
  <si>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</si>
  <si>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</si>
  <si>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</si>
  <si>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</si>
  <si>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</si>
  <si>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</si>
  <si>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</si>
  <si>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</si>
  <si>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</si>
  <si>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</si>
  <si>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</si>
  <si>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</si>
  <si>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</si>
  <si>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</si>
  <si>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</si>
  <si>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</si>
  <si>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</si>
  <si>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</si>
  <si>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</si>
  <si>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</si>
  <si>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</si>
  <si>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</si>
  <si>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</si>
  <si>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</si>
  <si>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</si>
  <si>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</si>
  <si>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</si>
  <si>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</si>
  <si>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</si>
  <si>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</si>
  <si>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</si>
  <si>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</si>
  <si>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</si>
  <si>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</si>
  <si>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</si>
  <si>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</si>
  <si>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</si>
  <si>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</si>
  <si>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</si>
  <si>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</si>
  <si>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</si>
  <si>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</si>
  <si>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</si>
  <si>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</si>
  <si>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</si>
  <si>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</si>
  <si>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</si>
  <si>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</si>
  <si>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</si>
  <si>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</si>
  <si>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</si>
  <si>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</si>
  <si>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</si>
  <si>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</si>
  <si>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</si>
  <si>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</si>
  <si>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</si>
  <si>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</si>
  <si>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</si>
  <si>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</si>
  <si>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</si>
  <si>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</si>
  <si>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</si>
  <si>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</si>
  <si>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</si>
  <si>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</si>
  <si>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</si>
  <si>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</si>
  <si>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</si>
  <si>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</si>
  <si>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</si>
  <si>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</si>
  <si>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</si>
  <si>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</si>
  <si>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</si>
  <si>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</si>
  <si>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</si>
  <si>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</si>
  <si>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</si>
  <si>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</si>
  <si>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</si>
  <si>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</si>
  <si>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</si>
  <si>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</si>
  <si>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</si>
  <si>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</si>
  <si>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</si>
  <si>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</si>
  <si>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</si>
  <si>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</si>
  <si>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</si>
  <si>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</si>
  <si>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</si>
  <si>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</si>
  <si>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</si>
  <si>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</si>
  <si>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</si>
  <si>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</si>
  <si>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</si>
  <si>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</si>
  <si>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</si>
  <si>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</si>
  <si>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</si>
  <si>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</si>
  <si>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</si>
  <si>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</si>
  <si>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</si>
  <si>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</si>
  <si>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</si>
  <si>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</si>
  <si>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</si>
  <si>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</si>
  <si>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</si>
  <si>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</si>
  <si>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</si>
  <si>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</si>
  <si>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</si>
  <si>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</si>
  <si>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</si>
  <si>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</si>
  <si>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</si>
  <si>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</si>
  <si>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</si>
  <si>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</si>
  <si>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</si>
  <si>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</si>
  <si>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</si>
  <si>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</si>
  <si>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</si>
  <si>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</si>
  <si>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</si>
  <si>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</si>
  <si>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</si>
  <si>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</si>
  <si>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</si>
  <si>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</si>
  <si>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</si>
  <si>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</si>
  <si>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</si>
  <si>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</si>
  <si>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</si>
  <si>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</si>
  <si>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</si>
  <si>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</si>
  <si>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</si>
  <si>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</si>
  <si>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</si>
  <si>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</si>
  <si>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</si>
  <si>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</si>
  <si>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</si>
  <si>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</si>
  <si>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</si>
  <si>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</si>
  <si>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</si>
  <si>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</si>
  <si>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</si>
  <si>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</si>
  <si>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</si>
  <si>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</si>
  <si>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</si>
  <si>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</si>
  <si>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</si>
  <si>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</si>
  <si>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</si>
  <si>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</si>
  <si>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</si>
  <si>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</si>
  <si>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</si>
  <si>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</si>
  <si>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</si>
  <si>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</si>
  <si>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</si>
  <si>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</si>
  <si>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</si>
  <si>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</si>
  <si>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</si>
  <si>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</si>
  <si>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</si>
  <si>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</si>
  <si>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</si>
  <si>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</si>
  <si>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</si>
  <si>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</si>
  <si>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</si>
  <si>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</si>
  <si>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</si>
  <si>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</si>
  <si>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</si>
  <si>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</si>
  <si>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</si>
  <si>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</si>
  <si>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</si>
  <si>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</si>
  <si>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</si>
  <si>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</si>
  <si>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</si>
  <si>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</si>
  <si>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</si>
  <si>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</si>
  <si>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</si>
  <si>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</si>
  <si>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</si>
  <si>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</si>
  <si>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</si>
  <si>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</si>
  <si>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</si>
  <si>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</si>
  <si>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</si>
  <si>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</si>
  <si>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</si>
  <si>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</si>
  <si>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</si>
  <si>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</si>
  <si>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</si>
  <si>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</si>
  <si>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</si>
  <si>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</si>
  <si>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</si>
  <si>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</si>
  <si>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</si>
  <si>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</si>
  <si>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</si>
  <si>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</si>
  <si>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</si>
  <si>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</si>
  <si>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</si>
  <si>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</si>
  <si>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</si>
  <si>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</si>
  <si>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</si>
  <si>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</si>
  <si>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</si>
  <si>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</si>
  <si>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</si>
  <si>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</si>
  <si>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</si>
  <si>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</si>
  <si>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</si>
  <si>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</si>
  <si>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</si>
  <si>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</si>
  <si>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</si>
  <si>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</si>
  <si>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</si>
  <si>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</si>
  <si>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</si>
  <si>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</si>
  <si>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</si>
  <si>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</si>
  <si>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</si>
  <si>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</si>
  <si>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</si>
  <si>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</si>
  <si>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</si>
  <si>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</si>
  <si>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</si>
  <si>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</si>
  <si>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</si>
  <si>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</si>
  <si>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</si>
  <si>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</si>
  <si>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</si>
  <si>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</si>
  <si>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</si>
  <si>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</si>
  <si>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</si>
  <si>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</si>
  <si>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</si>
  <si>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</si>
  <si>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</si>
  <si>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</si>
  <si>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</si>
  <si>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</si>
  <si>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</si>
  <si>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</si>
  <si>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</si>
  <si>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</si>
  <si>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</si>
  <si>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</si>
  <si>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</si>
  <si>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</si>
  <si>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</si>
  <si>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</si>
  <si>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</si>
  <si>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</si>
  <si>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</si>
  <si>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</si>
  <si>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</si>
  <si>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</si>
  <si>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</si>
  <si>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</si>
  <si>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</si>
  <si>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</si>
  <si>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</si>
  <si>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</si>
  <si>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</si>
  <si>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</si>
  <si>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</si>
  <si>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</si>
  <si>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</si>
  <si>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</si>
  <si>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</si>
  <si>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</si>
  <si>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</si>
  <si>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</si>
  <si>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</si>
  <si>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</si>
  <si>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</si>
  <si>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</si>
  <si>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</si>
  <si>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</si>
  <si>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</si>
  <si>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</si>
  <si>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</si>
  <si>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</si>
  <si>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</si>
  <si>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</si>
  <si>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</si>
  <si>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</si>
  <si>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</si>
  <si>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</si>
  <si>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</si>
  <si>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</si>
  <si>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</si>
  <si>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</si>
  <si>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</si>
  <si>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</si>
  <si>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</si>
  <si>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</si>
  <si>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</si>
  <si>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</si>
  <si>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</si>
  <si>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</si>
  <si>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</si>
  <si>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</si>
  <si>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</si>
  <si>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</si>
  <si>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</si>
  <si>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</si>
  <si>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</si>
  <si>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</si>
  <si>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</si>
  <si>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</si>
  <si>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</si>
  <si>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</si>
  <si>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</si>
  <si>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</si>
  <si>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</si>
  <si>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</si>
  <si>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</si>
  <si>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</si>
  <si>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</si>
  <si>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</si>
  <si>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</si>
  <si>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</si>
  <si>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</si>
  <si>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</si>
  <si>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</si>
  <si>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</si>
  <si>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</si>
  <si>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</si>
  <si>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</si>
  <si>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</si>
  <si>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</si>
  <si>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</si>
  <si>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</si>
  <si>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</si>
  <si>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</si>
  <si>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</si>
  <si>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</si>
  <si>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</si>
  <si>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</si>
  <si>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</si>
  <si>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</si>
  <si>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</si>
  <si>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</si>
  <si>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</si>
  <si>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</si>
  <si>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</si>
  <si>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</si>
  <si>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</si>
  <si>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</si>
  <si>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</si>
  <si>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</si>
  <si>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</si>
  <si>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</si>
  <si>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</si>
  <si>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</si>
  <si>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</si>
  <si>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</si>
  <si>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</si>
  <si>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</si>
  <si>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</si>
  <si>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</si>
  <si>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</si>
  <si>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</si>
  <si>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</si>
  <si>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</si>
  <si>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</si>
  <si>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</si>
  <si>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</si>
  <si>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</si>
  <si>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</si>
  <si>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</si>
  <si>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</si>
  <si>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</si>
  <si>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</si>
  <si>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</si>
  <si>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</si>
  <si>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</si>
  <si>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</si>
  <si>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</si>
  <si>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</si>
  <si>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</si>
  <si>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</si>
  <si>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</si>
  <si>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</si>
  <si>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</si>
  <si>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</si>
  <si>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</si>
  <si>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</si>
  <si>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</si>
  <si>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</si>
  <si>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</si>
  <si>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</si>
  <si>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</si>
  <si>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</si>
  <si>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</si>
  <si>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</si>
  <si>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</si>
  <si>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</si>
  <si>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</si>
  <si>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</si>
  <si>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</si>
  <si>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</si>
  <si>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</si>
  <si>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</si>
  <si>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</si>
  <si>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</si>
  <si>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</si>
  <si>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</si>
  <si>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</si>
  <si>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</si>
  <si>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</si>
  <si>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</si>
  <si>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</si>
  <si>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</si>
  <si>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</si>
  <si>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</si>
  <si>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</si>
  <si>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</si>
  <si>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</si>
  <si>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</si>
  <si>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</si>
  <si>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</si>
  <si>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</si>
  <si>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</si>
  <si>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</si>
  <si>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</si>
  <si>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</si>
  <si>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</si>
  <si>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</si>
  <si>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</si>
  <si>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</si>
  <si>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</si>
  <si>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</si>
  <si>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</si>
  <si>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</si>
  <si>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</si>
  <si>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</si>
  <si>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</si>
  <si>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</si>
  <si>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</si>
  <si>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</si>
  <si>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</si>
  <si>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</si>
  <si>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</si>
  <si>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</si>
  <si>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</si>
  <si>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</si>
  <si>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</si>
  <si>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</si>
  <si>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</si>
  <si>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</si>
  <si>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</si>
  <si>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</si>
  <si>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</si>
  <si>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</si>
  <si>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</si>
  <si>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</si>
  <si>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</si>
  <si>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</si>
  <si>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</si>
  <si>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</si>
  <si>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</si>
  <si>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</si>
  <si>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</si>
  <si>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</si>
  <si>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</si>
  <si>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</si>
  <si>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</si>
  <si>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</si>
  <si>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</si>
  <si>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</si>
  <si>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</si>
  <si>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</si>
  <si>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</si>
  <si>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</si>
  <si>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</si>
  <si>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</si>
  <si>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</si>
  <si>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</si>
  <si>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</si>
  <si>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</si>
  <si>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</si>
  <si>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</si>
  <si>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</si>
  <si>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</si>
  <si>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</si>
  <si>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</si>
  <si>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</si>
  <si>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</si>
  <si>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</si>
  <si>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</si>
  <si>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</si>
  <si>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</si>
  <si>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</si>
  <si>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</si>
  <si>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</si>
  <si>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</si>
  <si>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</si>
  <si>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</si>
  <si>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</si>
  <si>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</si>
  <si>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</si>
  <si>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</si>
  <si>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</si>
  <si>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</si>
  <si>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</si>
  <si>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</si>
  <si>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</si>
  <si>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</si>
  <si>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</si>
  <si>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</si>
  <si>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</si>
  <si>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</si>
  <si>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</si>
  <si>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</si>
  <si>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</si>
  <si>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</si>
  <si>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</si>
  <si>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</si>
  <si>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</si>
  <si>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</si>
  <si>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</si>
  <si>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</si>
  <si>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</si>
  <si>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</si>
  <si>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</si>
  <si>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</si>
  <si>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</si>
  <si>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</si>
  <si>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</si>
  <si>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</si>
  <si>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</si>
  <si>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</si>
  <si>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</si>
  <si>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</si>
  <si>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</si>
  <si>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</si>
  <si>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</si>
  <si>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</si>
  <si>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</si>
  <si>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</si>
  <si>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</si>
  <si>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</si>
  <si>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</si>
  <si>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</si>
  <si>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</si>
  <si>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</si>
  <si>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</si>
  <si>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</si>
  <si>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</si>
  <si>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</si>
  <si>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</si>
  <si>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</si>
  <si>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</si>
  <si>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</si>
  <si>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</si>
  <si>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</si>
  <si>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</si>
  <si>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</si>
  <si>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</si>
  <si>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</si>
  <si>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</si>
  <si>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</si>
  <si>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</si>
  <si>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</si>
  <si>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</si>
  <si>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</si>
  <si>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</si>
  <si>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</si>
  <si>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</si>
  <si>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</si>
  <si>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</si>
  <si>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</si>
  <si>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</si>
  <si>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</si>
  <si>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</si>
  <si>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</si>
  <si>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</si>
  <si>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</si>
  <si>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</si>
  <si>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</si>
  <si>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</si>
  <si>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</si>
  <si>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</si>
  <si>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</si>
  <si>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</si>
  <si>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</si>
  <si>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</si>
  <si>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</si>
  <si>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</si>
  <si>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</si>
  <si>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</si>
  <si>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</si>
  <si>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</si>
  <si>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</si>
  <si>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</si>
  <si>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</si>
  <si>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</si>
  <si>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</si>
  <si>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</si>
  <si>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</si>
  <si>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</si>
  <si>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</si>
  <si>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</si>
  <si>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</si>
  <si>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</si>
  <si>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</si>
  <si>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</si>
  <si>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</si>
  <si>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</si>
  <si>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</si>
  <si>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</si>
  <si>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</si>
  <si>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</si>
  <si>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</si>
  <si>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</si>
  <si>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</si>
  <si>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</si>
  <si>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</si>
  <si>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</si>
  <si>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</si>
  <si>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</si>
  <si>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</si>
  <si>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</si>
  <si>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</si>
  <si>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</si>
  <si>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</si>
  <si>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</si>
  <si>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</si>
  <si>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</si>
  <si>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</si>
  <si>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</si>
  <si>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</si>
  <si>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</si>
  <si>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</si>
  <si>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</si>
  <si>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</si>
  <si>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</si>
  <si>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</si>
  <si>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</si>
  <si>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</si>
  <si>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</si>
  <si>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</si>
  <si>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</si>
  <si>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</si>
  <si>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</si>
  <si>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</si>
  <si>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</si>
  <si>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</si>
  <si>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</si>
  <si>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</si>
  <si>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</si>
  <si>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</si>
  <si>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</si>
  <si>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</si>
  <si>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</si>
  <si>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</si>
  <si>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</si>
  <si>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</si>
  <si>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</si>
  <si>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</si>
  <si>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</si>
  <si>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</si>
  <si>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</si>
  <si>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</si>
  <si>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</si>
  <si>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</si>
  <si>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</si>
  <si>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</si>
  <si>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</si>
  <si>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</si>
  <si>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</si>
  <si>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</si>
  <si>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</si>
  <si>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</si>
  <si>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</si>
  <si>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</si>
  <si>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</si>
  <si>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</si>
  <si>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</si>
  <si>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</si>
  <si>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</si>
  <si>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</si>
  <si>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</si>
  <si>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</si>
  <si>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</si>
  <si>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</si>
  <si>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</si>
  <si>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</si>
  <si>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</si>
  <si>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</si>
  <si>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</si>
  <si>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</si>
  <si>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</si>
  <si>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</si>
  <si>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</si>
  <si>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</si>
  <si>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</si>
  <si>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</si>
  <si>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</si>
  <si>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</si>
  <si>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</si>
  <si>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</si>
  <si>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</si>
  <si>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</si>
  <si>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</si>
  <si>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</si>
  <si>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</si>
  <si>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</si>
  <si>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</si>
  <si>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</si>
  <si>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</si>
  <si>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</si>
  <si>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</si>
  <si>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</si>
  <si>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</si>
  <si>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</si>
  <si>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</si>
  <si>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</si>
  <si>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</si>
  <si>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</si>
  <si>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</si>
  <si>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</si>
  <si>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</si>
  <si>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</si>
  <si>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</si>
  <si>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</si>
  <si>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</si>
  <si>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</si>
  <si>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</si>
  <si>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</si>
  <si>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</si>
  <si>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</si>
  <si>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</si>
  <si>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</si>
  <si>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</si>
  <si>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</si>
  <si>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</si>
  <si>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</si>
  <si>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</si>
  <si>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</si>
  <si>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</si>
  <si>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</si>
  <si>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</si>
  <si>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</si>
  <si>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</si>
  <si>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</si>
  <si>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</si>
  <si>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</si>
  <si>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</si>
  <si>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</si>
  <si>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</si>
  <si>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</si>
  <si>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</si>
  <si>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</si>
  <si>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</si>
  <si>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</si>
  <si>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</si>
  <si>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</si>
  <si>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</si>
  <si>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</si>
  <si>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</si>
  <si>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</si>
  <si>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</si>
  <si>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</si>
  <si>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</si>
  <si>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</si>
  <si>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</si>
  <si>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</si>
  <si>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</si>
  <si>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</si>
  <si>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</si>
  <si>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</si>
  <si>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</si>
  <si>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</si>
  <si>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</si>
  <si>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</si>
  <si>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</si>
  <si>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</si>
  <si>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</si>
  <si>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</si>
  <si>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</si>
  <si>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</si>
  <si>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</si>
  <si>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</si>
  <si>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</si>
  <si>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</si>
  <si>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</si>
  <si>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</si>
  <si>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</si>
  <si>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</si>
  <si>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</si>
  <si>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</si>
  <si>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</si>
  <si>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</si>
  <si>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</si>
  <si>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</si>
  <si>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</si>
  <si>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</si>
  <si>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</si>
  <si>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</si>
  <si>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</si>
  <si>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</si>
  <si>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</si>
  <si>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</si>
  <si>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</si>
  <si>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</si>
  <si>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</si>
  <si>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</si>
  <si>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</si>
  <si>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</si>
  <si>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</si>
  <si>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</si>
  <si>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</si>
  <si>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</si>
  <si>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</si>
  <si>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</si>
  <si>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</si>
  <si>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</si>
  <si>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</si>
  <si>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</si>
  <si>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</si>
  <si>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</si>
  <si>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</si>
  <si>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</si>
  <si>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</si>
  <si>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</si>
  <si>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</si>
  <si>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</si>
  <si>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</si>
  <si>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</si>
  <si>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</si>
  <si>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</si>
  <si>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</si>
  <si>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</si>
  <si>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</si>
  <si>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</si>
  <si>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</si>
  <si>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</si>
  <si>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</si>
  <si>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</si>
  <si>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</si>
  <si>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</si>
  <si>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</si>
  <si>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</si>
  <si>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</si>
  <si>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</si>
  <si>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</si>
  <si>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</si>
  <si>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</si>
  <si>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</si>
  <si>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</si>
  <si>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</si>
  <si>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</si>
  <si>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</si>
  <si>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</si>
  <si>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</si>
  <si>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</si>
  <si>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</si>
  <si>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</si>
  <si>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</si>
  <si>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</si>
  <si>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</si>
  <si>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</si>
  <si>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</si>
  <si>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</si>
  <si>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</si>
  <si>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</si>
  <si>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</si>
  <si>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</si>
  <si>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</si>
  <si>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</si>
  <si>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</si>
  <si>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</si>
  <si>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</si>
  <si>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</si>
  <si>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</si>
  <si>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</si>
  <si>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</si>
  <si>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</si>
  <si>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</si>
  <si>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</si>
  <si>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</si>
  <si>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</si>
  <si>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</si>
  <si>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</si>
  <si>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</si>
  <si>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</si>
  <si>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</si>
  <si>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</si>
  <si>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</si>
  <si>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</si>
  <si>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</si>
  <si>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</si>
  <si>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</si>
  <si>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</si>
  <si>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</si>
  <si>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</si>
  <si>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</si>
  <si>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</si>
  <si>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</si>
  <si>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</si>
  <si>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</si>
  <si>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</si>
  <si>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</si>
  <si>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</si>
  <si>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</si>
  <si>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</si>
  <si>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</si>
  <si>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</si>
  <si>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</si>
  <si>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</si>
  <si>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</si>
  <si>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</si>
  <si>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</si>
  <si>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</si>
  <si>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</si>
  <si>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</si>
  <si>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</si>
  <si>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</si>
  <si>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</si>
  <si>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</si>
  <si>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</si>
  <si>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</si>
  <si>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</si>
  <si>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</si>
  <si>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</si>
  <si>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</si>
  <si>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</si>
  <si>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</si>
  <si>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</si>
  <si>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</si>
  <si>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</si>
  <si>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</si>
  <si>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</si>
  <si>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</si>
  <si>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</si>
  <si>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</si>
  <si>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</si>
  <si>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</si>
  <si>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</si>
  <si>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</si>
  <si>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</si>
  <si>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</si>
  <si>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</si>
  <si>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</si>
  <si>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</si>
  <si>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</si>
  <si>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</si>
  <si>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</si>
  <si>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</si>
  <si>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</si>
  <si>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</si>
  <si>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</si>
  <si>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</si>
  <si>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</si>
  <si>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</si>
  <si>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</si>
  <si>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</si>
  <si>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</si>
  <si>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</si>
  <si>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</si>
  <si>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</si>
  <si>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</si>
  <si>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</si>
  <si>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</si>
  <si>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</si>
  <si>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</si>
  <si>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</si>
  <si>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</si>
  <si>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</si>
  <si>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</si>
  <si>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</si>
  <si>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</si>
  <si>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</si>
  <si>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</si>
  <si>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</si>
  <si>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</si>
  <si>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</si>
  <si>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</si>
  <si>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</si>
  <si>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</si>
  <si>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</si>
  <si>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</si>
  <si>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</si>
  <si>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</si>
  <si>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</si>
  <si>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</si>
  <si>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</si>
  <si>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</si>
  <si>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</si>
  <si>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</si>
  <si>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</si>
  <si>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</si>
  <si>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</si>
  <si>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</si>
  <si>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</si>
  <si>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</si>
  <si>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</si>
  <si>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</si>
  <si>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</si>
  <si>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</si>
  <si>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</si>
  <si>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</si>
  <si>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</si>
  <si>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</si>
  <si>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</si>
  <si>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</si>
  <si>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</si>
  <si>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</si>
  <si>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</si>
  <si>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</si>
  <si>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</si>
  <si>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</si>
  <si>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</si>
  <si>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</si>
  <si>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</si>
  <si>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</si>
  <si>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</si>
  <si>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</si>
  <si>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</si>
  <si>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</si>
  <si>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</si>
  <si>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</si>
  <si>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</si>
  <si>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</si>
  <si>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</si>
  <si>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</si>
  <si>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</si>
  <si>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</si>
  <si>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</si>
  <si>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</si>
  <si>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</si>
  <si>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</si>
  <si>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</si>
  <si>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</si>
  <si>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</si>
  <si>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</si>
  <si>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</si>
  <si>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</si>
  <si>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</si>
  <si>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</si>
  <si>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</si>
  <si>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</si>
  <si>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</si>
  <si>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</si>
  <si>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</si>
  <si>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</si>
  <si>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</si>
  <si>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</si>
  <si>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</si>
  <si>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</si>
  <si>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</si>
  <si>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</si>
  <si>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</si>
  <si>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</si>
  <si>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</si>
  <si>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</si>
  <si>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</si>
  <si>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</si>
  <si>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</si>
  <si>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</si>
  <si>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</si>
  <si>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</si>
  <si>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</si>
  <si>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</si>
  <si>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</si>
  <si>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</si>
  <si>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</si>
  <si>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</si>
  <si>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</si>
  <si>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</si>
  <si>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</si>
  <si>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</si>
  <si>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</si>
  <si>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</si>
  <si>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</si>
  <si>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</si>
  <si>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</si>
  <si>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</si>
  <si>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</si>
  <si>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</si>
  <si>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</si>
  <si>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</si>
  <si>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</si>
  <si>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</si>
  <si>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</si>
  <si>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</si>
  <si>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</si>
  <si>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</si>
  <si>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</si>
  <si>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</si>
  <si>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</si>
  <si>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</si>
  <si>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</si>
  <si>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</si>
  <si>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</si>
  <si>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</si>
  <si>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</si>
  <si>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</si>
  <si>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</si>
  <si>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</si>
  <si>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</si>
  <si>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</si>
  <si>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</si>
  <si>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</si>
  <si>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</si>
  <si>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</si>
  <si>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</si>
  <si>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</si>
  <si>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</si>
  <si>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</si>
  <si>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</si>
  <si>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</si>
  <si>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</si>
  <si>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</si>
  <si>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</si>
  <si>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</si>
  <si>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</si>
  <si>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</si>
  <si>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</si>
  <si>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</si>
  <si>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</si>
  <si>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</si>
  <si>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</si>
  <si>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</si>
  <si>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</si>
  <si>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</si>
  <si>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</si>
  <si>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</si>
  <si>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</si>
  <si>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</si>
  <si>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</si>
  <si>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</si>
  <si>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</si>
  <si>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</si>
  <si>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</si>
  <si>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</si>
  <si>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</si>
  <si>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</si>
  <si>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</si>
  <si>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</si>
  <si>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</si>
  <si>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</si>
  <si>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</si>
  <si>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</si>
  <si>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</si>
  <si>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</si>
  <si>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</si>
  <si>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</si>
  <si>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</si>
  <si>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</si>
  <si>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</si>
  <si>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</si>
  <si>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</si>
  <si>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</si>
  <si>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</si>
  <si>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</si>
  <si>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</si>
  <si>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</si>
  <si>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</si>
  <si>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</si>
  <si>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</si>
  <si>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</si>
  <si>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</si>
  <si>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</si>
  <si>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</si>
  <si>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</si>
  <si>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</si>
  <si>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</si>
  <si>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</si>
  <si>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</si>
  <si>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</si>
  <si>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</si>
  <si>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</si>
  <si>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</si>
  <si>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</si>
  <si>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</si>
  <si>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</si>
  <si>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</si>
  <si>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</si>
  <si>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</si>
  <si>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</si>
  <si>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</si>
  <si>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</si>
  <si>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</si>
  <si>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</si>
  <si>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</si>
  <si>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</si>
  <si>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</si>
  <si>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</si>
  <si>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</si>
  <si>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</si>
  <si>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</si>
  <si>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</si>
  <si>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</si>
  <si>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</si>
  <si>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</si>
  <si>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</si>
  <si>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</si>
  <si>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</si>
  <si>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</si>
  <si>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</si>
  <si>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</si>
  <si>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</si>
  <si>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</si>
  <si>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</si>
  <si>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</si>
  <si>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</si>
  <si>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</si>
  <si>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</si>
  <si>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</si>
  <si>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</si>
  <si>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</si>
  <si>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</si>
  <si>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</si>
  <si>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</si>
  <si>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</si>
  <si>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</si>
  <si>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</si>
  <si>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</si>
  <si>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</si>
  <si>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</si>
  <si>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</si>
  <si>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</si>
  <si>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</si>
  <si>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</si>
  <si>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</si>
  <si>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</si>
  <si>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</si>
  <si>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</si>
  <si>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</si>
  <si>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</si>
  <si>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</si>
  <si>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</si>
  <si>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</si>
  <si>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</si>
  <si>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</si>
  <si>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</si>
  <si>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</si>
  <si>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</si>
  <si>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</si>
  <si>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</si>
  <si>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</si>
  <si>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</si>
  <si>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</si>
  <si>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</si>
  <si>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</si>
  <si>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</si>
  <si>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</si>
  <si>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</si>
  <si>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</si>
  <si>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</si>
  <si>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</si>
  <si>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</si>
  <si>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</si>
  <si>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</si>
  <si>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</si>
  <si>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</si>
  <si>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</si>
  <si>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</si>
  <si>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</si>
  <si>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</si>
  <si>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</si>
  <si>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</si>
  <si>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</si>
  <si>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</si>
  <si>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</si>
  <si>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</si>
  <si>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</si>
  <si>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</si>
  <si>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</si>
  <si>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</si>
  <si>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</si>
  <si>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</si>
  <si>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</si>
  <si>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</si>
  <si>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</si>
  <si>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</si>
  <si>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</si>
  <si>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</si>
  <si>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</si>
  <si>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</si>
  <si>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</si>
  <si>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</si>
  <si>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</si>
  <si>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</si>
  <si>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</si>
  <si>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</si>
  <si>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</si>
  <si>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</si>
  <si>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</si>
  <si>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</si>
  <si>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</si>
  <si>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</si>
  <si>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</si>
  <si>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</si>
  <si>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</si>
  <si>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</si>
  <si>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</si>
  <si>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</si>
  <si>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</si>
  <si>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</si>
  <si>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</si>
  <si>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</si>
  <si>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</si>
  <si>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</si>
  <si>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</si>
  <si>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</si>
  <si>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</si>
  <si>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</si>
  <si>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</si>
  <si>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</si>
  <si>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</si>
  <si>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</si>
  <si>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</si>
  <si>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</si>
  <si>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</si>
  <si>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</si>
  <si>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</si>
  <si>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</si>
  <si>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</si>
  <si>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</si>
  <si>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</si>
  <si>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</si>
  <si>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</si>
  <si>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</si>
  <si>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</si>
  <si>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</si>
  <si>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</si>
  <si>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</si>
  <si>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</si>
  <si>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</si>
  <si>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</si>
  <si>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</si>
  <si>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</si>
  <si>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</si>
  <si>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</si>
  <si>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</si>
  <si>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</si>
  <si>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</si>
  <si>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</si>
  <si>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</si>
  <si>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</si>
  <si>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</si>
  <si>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</si>
  <si>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</si>
  <si>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</si>
  <si>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</si>
  <si>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</si>
  <si>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</si>
  <si>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</si>
  <si>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</si>
  <si>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</si>
  <si>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</si>
  <si>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</si>
  <si>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</si>
  <si>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</si>
  <si>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</si>
  <si>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</si>
  <si>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</si>
  <si>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</si>
  <si>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</si>
  <si>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</si>
  <si>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</si>
  <si>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</si>
  <si>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</si>
  <si>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</si>
  <si>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</si>
  <si>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</si>
  <si>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</si>
  <si>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</si>
  <si>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</si>
  <si>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</si>
  <si>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</si>
  <si>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</si>
  <si>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</si>
  <si>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</si>
  <si>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</si>
  <si>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</si>
  <si>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</si>
  <si>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</si>
  <si>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</si>
  <si>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</si>
  <si>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</si>
  <si>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</si>
  <si>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</si>
  <si>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</si>
  <si>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</si>
  <si>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</si>
  <si>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</si>
  <si>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</si>
  <si>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</si>
  <si>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</si>
  <si>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</si>
  <si>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</si>
  <si>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</si>
  <si>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</si>
  <si>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</si>
  <si>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</si>
  <si>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</si>
  <si>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</si>
  <si>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</si>
  <si>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</si>
  <si>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</si>
  <si>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</si>
  <si>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</si>
  <si>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</si>
  <si>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</si>
  <si>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</si>
  <si>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</si>
  <si>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</si>
  <si>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</si>
  <si>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</si>
  <si>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</si>
  <si>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</si>
  <si>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</si>
  <si>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</si>
  <si>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</si>
  <si>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</si>
  <si>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</si>
  <si>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</si>
  <si>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</si>
  <si>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</si>
  <si>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</si>
  <si>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</si>
  <si>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</si>
  <si>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</si>
  <si>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</si>
  <si>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</si>
  <si>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</si>
  <si>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</si>
  <si>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</si>
  <si>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</si>
  <si>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</si>
  <si>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</si>
  <si>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</si>
  <si>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</si>
  <si>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</si>
  <si>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</si>
  <si>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</si>
  <si>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</si>
  <si>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</si>
  <si>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</si>
  <si>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</si>
  <si>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</si>
  <si>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</si>
  <si>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</si>
  <si>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</si>
  <si>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</si>
  <si>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</si>
  <si>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</si>
  <si>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</si>
  <si>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</si>
  <si>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</si>
  <si>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</si>
  <si>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</si>
  <si>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</si>
  <si>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</si>
  <si>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</si>
  <si>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</si>
  <si>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</si>
  <si>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</si>
  <si>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</si>
  <si>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</si>
  <si>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</si>
  <si>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</si>
  <si>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</si>
  <si>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</si>
  <si>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</si>
  <si>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</si>
  <si>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</si>
  <si>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</si>
  <si>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</si>
  <si>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</si>
  <si>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</si>
  <si>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</si>
  <si>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</si>
  <si>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</si>
  <si>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</si>
  <si>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</si>
  <si>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</si>
  <si>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</si>
  <si>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</si>
  <si>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</si>
  <si>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</si>
  <si>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</si>
  <si>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</si>
  <si>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</si>
  <si>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</si>
  <si>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</si>
  <si>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</si>
  <si>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</si>
  <si>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</si>
  <si>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</si>
  <si>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</si>
  <si>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</si>
  <si>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</si>
  <si>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</si>
  <si>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</si>
  <si>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</si>
  <si>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</si>
  <si>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</si>
  <si>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</si>
  <si>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</si>
  <si>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</si>
  <si>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</si>
  <si>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</si>
  <si>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</si>
  <si>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</si>
  <si>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</si>
  <si>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</si>
  <si>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</si>
  <si>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</si>
  <si>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</si>
  <si>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</si>
  <si>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</si>
  <si>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</si>
  <si>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</si>
  <si>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</si>
  <si>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</si>
  <si>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</si>
  <si>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</si>
  <si>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</si>
  <si>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</si>
  <si>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</si>
  <si>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</si>
  <si>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</si>
  <si>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</si>
  <si>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</si>
  <si>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</si>
  <si>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</si>
  <si>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</si>
  <si>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</si>
  <si>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</si>
  <si>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</si>
  <si>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</si>
  <si>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</si>
  <si>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</si>
  <si>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</si>
  <si>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</si>
  <si>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</si>
  <si>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</si>
  <si>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</si>
  <si>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</si>
  <si>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</si>
  <si>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</si>
  <si>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</si>
  <si>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</si>
  <si>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</si>
  <si>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</si>
  <si>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</si>
  <si>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</si>
  <si>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</si>
  <si>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</si>
  <si>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</si>
  <si>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</si>
  <si>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</si>
  <si>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</si>
  <si>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</si>
  <si>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</si>
  <si>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</si>
  <si>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</si>
  <si>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</si>
  <si>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</si>
  <si>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</si>
  <si>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</si>
  <si>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</si>
  <si>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</si>
  <si>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</si>
  <si>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</si>
  <si>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</si>
  <si>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</si>
  <si>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</si>
  <si>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</si>
  <si>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</si>
  <si>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</si>
  <si>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</si>
  <si>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</si>
  <si>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</si>
  <si>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</si>
  <si>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</si>
  <si>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</si>
  <si>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</si>
  <si>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</si>
  <si>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</si>
  <si>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</si>
  <si>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</si>
  <si>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</si>
  <si>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</si>
  <si>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</si>
  <si>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</si>
  <si>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</si>
  <si>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</si>
  <si>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</si>
  <si>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</si>
  <si>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</si>
  <si>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</si>
  <si>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</si>
  <si>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</si>
  <si>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</si>
  <si>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</si>
  <si>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</si>
  <si>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</si>
  <si>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</si>
  <si>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</si>
  <si>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</si>
  <si>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</si>
  <si>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</si>
  <si>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</si>
  <si>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</si>
  <si>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</si>
  <si>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</si>
  <si>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</si>
  <si>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</si>
  <si>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</si>
  <si>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</si>
  <si>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</si>
  <si>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</si>
  <si>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</si>
  <si>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</si>
  <si>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</si>
  <si>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</si>
  <si>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</si>
  <si>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</si>
  <si>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</si>
  <si>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</si>
  <si>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</si>
  <si>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</si>
  <si>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</si>
  <si>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</si>
  <si>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</si>
  <si>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</si>
  <si>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</si>
  <si>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</si>
  <si>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</si>
  <si>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</si>
  <si>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</si>
  <si>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</si>
  <si>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</si>
  <si>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</si>
  <si>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</si>
  <si>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</si>
  <si>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</si>
  <si>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</si>
  <si>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</si>
  <si>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</si>
  <si>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</si>
  <si>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</si>
  <si>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</si>
  <si>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</si>
  <si>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</si>
  <si>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</si>
  <si>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</si>
  <si>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</si>
  <si>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</si>
  <si>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</si>
  <si>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</si>
  <si>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</si>
  <si>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</si>
  <si>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</si>
  <si>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</si>
  <si>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</si>
  <si>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</si>
  <si>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</si>
  <si>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</si>
  <si>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</si>
  <si>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</si>
  <si>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</si>
  <si>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</si>
  <si>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</si>
  <si>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</si>
  <si>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</si>
  <si>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</si>
  <si>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</si>
  <si>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</si>
  <si>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</si>
  <si>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</si>
  <si>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</si>
  <si>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</si>
  <si>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</si>
  <si>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</si>
  <si>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</si>
  <si>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</si>
  <si>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</si>
  <si>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</si>
  <si>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</si>
  <si>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</si>
  <si>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</si>
  <si>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</si>
  <si>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</si>
  <si>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</si>
  <si>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</si>
  <si>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</si>
  <si>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</si>
  <si>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</si>
  <si>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</si>
  <si>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</si>
  <si>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</si>
  <si>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</si>
  <si>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</si>
  <si>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</si>
  <si>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</si>
  <si>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</si>
  <si>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</si>
  <si>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</si>
  <si>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</si>
  <si>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</si>
  <si>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</si>
  <si>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</si>
  <si>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</si>
  <si>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</si>
  <si>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</si>
  <si>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</si>
  <si>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</si>
  <si>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</si>
  <si>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</si>
  <si>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</si>
  <si>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</si>
  <si>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</si>
  <si>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</si>
  <si>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</si>
  <si>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</si>
  <si>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</si>
  <si>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</si>
  <si>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</si>
  <si>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</si>
  <si>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</si>
  <si>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</si>
  <si>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</si>
  <si>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</si>
  <si>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</si>
  <si>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</si>
  <si>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</si>
  <si>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</si>
  <si>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</si>
  <si>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</si>
  <si>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</si>
  <si>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</si>
  <si>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</si>
  <si>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</si>
  <si>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</si>
  <si>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</si>
  <si>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</si>
  <si>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</si>
  <si>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</si>
  <si>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</si>
  <si>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</si>
  <si>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</si>
  <si>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</si>
  <si>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</si>
  <si>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</si>
  <si>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</si>
  <si>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</si>
  <si>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</si>
  <si>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</si>
  <si>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</si>
  <si>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</si>
  <si>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</si>
  <si>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</si>
  <si>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</si>
  <si>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</si>
  <si>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</si>
  <si>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</si>
  <si>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</si>
  <si>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</si>
  <si>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</si>
  <si>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</si>
  <si>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</si>
  <si>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</si>
  <si>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</si>
  <si>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</si>
  <si>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</si>
  <si>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</si>
  <si>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</si>
  <si>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</si>
  <si>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</si>
  <si>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</si>
  <si>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</si>
  <si>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</si>
  <si>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</si>
  <si>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</si>
  <si>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</si>
  <si>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</si>
  <si>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</si>
  <si>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</si>
  <si>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</si>
  <si>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</si>
  <si>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</si>
  <si>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</si>
  <si>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</si>
  <si>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</si>
  <si>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</si>
  <si>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</si>
  <si>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</si>
  <si>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</si>
  <si>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</si>
  <si>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</si>
  <si>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</si>
  <si>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</si>
  <si>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</si>
  <si>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</si>
  <si>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</si>
  <si>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</si>
  <si>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</si>
  <si>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</si>
  <si>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</si>
  <si>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</si>
  <si>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</si>
  <si>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</si>
  <si>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</si>
  <si>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</si>
  <si>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</si>
  <si>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</si>
  <si>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</si>
  <si>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</si>
  <si>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</si>
  <si>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</si>
  <si>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</si>
  <si>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</si>
  <si>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</si>
  <si>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</si>
  <si>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</si>
  <si>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</si>
  <si>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</si>
  <si>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</si>
  <si>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</si>
  <si>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</si>
  <si>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</si>
  <si>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</si>
  <si>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</si>
  <si>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</si>
  <si>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</si>
  <si>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</si>
  <si>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</si>
  <si>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</si>
  <si>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</si>
  <si>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</si>
  <si>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</si>
  <si>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</si>
  <si>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</si>
  <si>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</si>
  <si>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</si>
  <si>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</si>
  <si>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</si>
  <si>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</si>
  <si>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</si>
  <si>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</si>
  <si>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</si>
  <si>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</si>
  <si>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</si>
  <si>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</si>
  <si>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</si>
  <si>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</si>
  <si>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</si>
  <si>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</si>
  <si>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</si>
  <si>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</si>
  <si>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</si>
  <si>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</si>
  <si>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</si>
  <si>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</si>
  <si>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</si>
  <si>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</si>
  <si>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</si>
  <si>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</si>
  <si>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</si>
  <si>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</si>
  <si>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</si>
  <si>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</si>
  <si>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</si>
  <si>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</si>
  <si>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</si>
  <si>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</si>
  <si>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</si>
  <si>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</si>
  <si>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</si>
  <si>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</si>
  <si>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</si>
  <si>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</si>
  <si>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</si>
  <si>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</si>
  <si>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</si>
  <si>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</si>
  <si>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</si>
  <si>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</si>
  <si>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</si>
  <si>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</si>
  <si>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</si>
  <si>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</si>
  <si>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</si>
  <si>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</si>
  <si>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</si>
  <si>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</si>
  <si>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</si>
  <si>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</si>
  <si>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</si>
  <si>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</si>
  <si>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</si>
  <si>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</si>
  <si>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</si>
  <si>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</si>
  <si>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</si>
  <si>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</si>
  <si>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</si>
  <si>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</si>
  <si>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</si>
  <si>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</si>
  <si>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</si>
  <si>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</si>
  <si>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</si>
  <si>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</si>
  <si>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</si>
  <si>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</si>
  <si>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</si>
  <si>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</si>
  <si>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</si>
  <si>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</si>
  <si>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</si>
  <si>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</si>
  <si>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</si>
  <si>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</si>
  <si>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</si>
  <si>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</si>
  <si>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</si>
  <si>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</si>
  <si>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</si>
  <si>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</si>
  <si>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</si>
  <si>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</si>
  <si>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</si>
  <si>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</si>
  <si>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</si>
  <si>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</si>
  <si>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</si>
  <si>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</si>
  <si>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</si>
  <si>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</si>
  <si>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</si>
  <si>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</si>
  <si>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</si>
  <si>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</si>
  <si>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</si>
  <si>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</si>
  <si>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</si>
  <si>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</si>
  <si>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</si>
  <si>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</si>
  <si>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</si>
  <si>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</si>
  <si>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</si>
  <si>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</si>
  <si>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</si>
  <si>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</si>
  <si>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</si>
  <si>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</si>
  <si>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</si>
  <si>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</si>
  <si>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</si>
  <si>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</si>
  <si>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</si>
  <si>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</si>
  <si>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</si>
  <si>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</si>
  <si>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</si>
  <si>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</si>
  <si>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</si>
  <si>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</si>
  <si>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</si>
  <si>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</si>
  <si>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</si>
  <si>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</si>
  <si>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</si>
  <si>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</si>
  <si>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</si>
  <si>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</si>
  <si>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</si>
  <si>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</si>
  <si>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</si>
  <si>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</si>
  <si>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</si>
  <si>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</si>
  <si>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</si>
  <si>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</si>
  <si>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</si>
  <si>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</si>
  <si>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</si>
  <si>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</si>
  <si>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</si>
  <si>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</si>
  <si>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</si>
  <si>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</si>
  <si>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</si>
  <si>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</si>
  <si>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</si>
  <si>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</si>
  <si>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</si>
  <si>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</si>
  <si>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</si>
  <si>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</si>
  <si>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</si>
  <si>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</si>
  <si>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</si>
  <si>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</si>
  <si>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</si>
  <si>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</si>
  <si>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</si>
  <si>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</si>
  <si>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</si>
  <si>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</si>
  <si>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</si>
  <si>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</si>
  <si>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</si>
  <si>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</si>
  <si>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</si>
  <si>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</si>
  <si>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</si>
  <si>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</si>
  <si>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</si>
  <si>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</si>
  <si>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</si>
  <si>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</si>
  <si>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</si>
  <si>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</si>
  <si>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</si>
  <si>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</si>
  <si>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</si>
  <si>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</si>
  <si>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</si>
  <si>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</si>
  <si>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</si>
  <si>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</si>
  <si>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</si>
  <si>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</si>
  <si>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</si>
  <si>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</si>
  <si>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</si>
  <si>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</si>
  <si>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</si>
  <si>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</si>
  <si>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</si>
  <si>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</si>
  <si>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</si>
  <si>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</si>
  <si>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</si>
  <si>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</si>
  <si>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</si>
  <si>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</si>
  <si>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</si>
  <si>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</si>
  <si>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</si>
  <si>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</si>
  <si>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</si>
  <si>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</si>
  <si>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</si>
  <si>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</si>
  <si>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</si>
  <si>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</si>
  <si>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</si>
  <si>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</si>
  <si>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</si>
  <si>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</si>
  <si>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</si>
  <si>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</si>
  <si>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</si>
  <si>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</si>
  <si>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</si>
  <si>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</si>
  <si>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</si>
  <si>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</si>
  <si>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</si>
  <si>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</si>
  <si>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</si>
  <si>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</si>
  <si>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</si>
  <si>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</si>
  <si>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</si>
  <si>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</si>
  <si>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</si>
  <si>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</si>
  <si>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</si>
  <si>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</si>
  <si>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</si>
  <si>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</si>
  <si>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</si>
  <si>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</si>
  <si>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</si>
  <si>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</si>
  <si>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</si>
  <si>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</si>
  <si>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</si>
  <si>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</si>
  <si>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</si>
  <si>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</si>
  <si>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</si>
  <si>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</si>
  <si>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</si>
  <si>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</si>
  <si>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</si>
  <si>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</si>
  <si>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</si>
  <si>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</si>
  <si>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</si>
  <si>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</si>
  <si>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</si>
  <si>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</si>
  <si>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</si>
  <si>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</si>
  <si>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</si>
  <si>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</si>
  <si>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</si>
  <si>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</si>
  <si>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</si>
  <si>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</si>
  <si>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</si>
  <si>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</si>
  <si>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</si>
  <si>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</si>
  <si>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</si>
  <si>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</si>
  <si>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</si>
  <si>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</si>
  <si>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</si>
  <si>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</si>
  <si>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</si>
  <si>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</si>
  <si>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</si>
  <si>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</si>
  <si>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</si>
  <si>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</si>
  <si>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</si>
  <si>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</si>
  <si>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</si>
  <si>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</si>
  <si>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</si>
  <si>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</si>
  <si>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</si>
  <si>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</si>
  <si>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</si>
  <si>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</si>
  <si>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</si>
  <si>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</si>
  <si>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</si>
  <si>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</si>
  <si>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</si>
  <si>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</si>
  <si>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</si>
  <si>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</si>
  <si>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</si>
  <si>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</si>
  <si>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</si>
  <si>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</si>
  <si>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</si>
  <si>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</si>
  <si>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</si>
  <si>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</si>
  <si>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</si>
  <si>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</si>
  <si>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</si>
  <si>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</si>
  <si>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</si>
  <si>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</si>
  <si>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</si>
  <si>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</si>
  <si>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</si>
  <si>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</si>
  <si>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</si>
  <si>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</si>
  <si>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</si>
  <si>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</si>
  <si>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</si>
  <si>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</si>
  <si>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</si>
  <si>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</si>
  <si>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</si>
  <si>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</si>
  <si>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</si>
  <si>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</si>
  <si>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</si>
  <si>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</si>
  <si>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</si>
  <si>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</si>
  <si>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</si>
  <si>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</si>
  <si>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</si>
  <si>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</si>
  <si>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</si>
  <si>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</si>
  <si>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</si>
  <si>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</si>
  <si>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</si>
  <si>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</si>
  <si>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</si>
  <si>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</si>
  <si>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</si>
  <si>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</si>
  <si>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</si>
  <si>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</si>
  <si>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</si>
  <si>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</si>
  <si>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</si>
  <si>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</si>
  <si>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</si>
  <si>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</si>
  <si>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</si>
  <si>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</si>
  <si>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</si>
  <si>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</si>
  <si>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</si>
  <si>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</si>
  <si>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</si>
  <si>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</si>
  <si>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</si>
  <si>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</si>
  <si>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</si>
  <si>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</si>
  <si>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</si>
  <si>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</si>
  <si>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</si>
  <si>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</si>
  <si>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</si>
  <si>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</si>
  <si>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</si>
  <si>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</si>
  <si>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</si>
  <si>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</si>
  <si>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</si>
  <si>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</si>
  <si>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</si>
  <si>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</si>
  <si>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</si>
  <si>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</si>
  <si>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</si>
  <si>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</si>
  <si>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</si>
  <si>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</si>
  <si>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</si>
  <si>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</si>
  <si>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</si>
  <si>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</si>
  <si>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</si>
  <si>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</si>
  <si>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</si>
  <si>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</si>
  <si>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</si>
  <si>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</si>
  <si>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</si>
  <si>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</si>
  <si>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</si>
  <si>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</si>
  <si>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</si>
  <si>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</si>
  <si>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</si>
  <si>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</si>
  <si>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</si>
  <si>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</si>
  <si>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</si>
  <si>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</si>
  <si>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</si>
  <si>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</si>
  <si>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</si>
  <si>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</si>
  <si>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</si>
  <si>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</si>
  <si>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</si>
  <si>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</si>
  <si>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</si>
  <si>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</si>
  <si>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</si>
  <si>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</si>
  <si>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</si>
  <si>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</si>
  <si>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</si>
  <si>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</si>
  <si>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</si>
  <si>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</si>
  <si>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</si>
  <si>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</si>
  <si>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</si>
  <si>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</si>
  <si>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</si>
  <si>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</si>
  <si>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</si>
  <si>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</si>
  <si>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</si>
  <si>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</si>
  <si>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</si>
  <si>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</si>
  <si>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</si>
  <si>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</si>
  <si>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</si>
  <si>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</si>
  <si>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</si>
  <si>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</si>
  <si>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</si>
  <si>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</si>
  <si>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</si>
  <si>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</si>
  <si>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</si>
  <si>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</si>
  <si>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</si>
  <si>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</si>
  <si>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</si>
  <si>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</si>
  <si>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</si>
  <si>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</si>
  <si>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</si>
  <si>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</si>
  <si>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</si>
  <si>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</si>
  <si>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</si>
  <si>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</si>
  <si>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</si>
  <si>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</si>
  <si>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</si>
  <si>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</si>
  <si>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</si>
  <si>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</si>
  <si>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</si>
  <si>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</si>
  <si>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</si>
  <si>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</si>
  <si>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</si>
  <si>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</si>
  <si>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</si>
  <si>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</si>
  <si>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</si>
  <si>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</si>
  <si>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</si>
  <si>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</si>
  <si>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</si>
  <si>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</si>
  <si>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</si>
  <si>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</si>
  <si>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</si>
  <si>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</si>
  <si>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</si>
  <si>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</si>
  <si>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</si>
  <si>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</si>
  <si>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</si>
  <si>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</si>
  <si>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</si>
  <si>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</si>
  <si>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</si>
  <si>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</si>
  <si>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</si>
  <si>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</si>
  <si>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</si>
  <si>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</si>
  <si>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</si>
  <si>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</si>
  <si>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</si>
  <si>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</si>
  <si>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</si>
  <si>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</si>
  <si>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</si>
  <si>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</si>
  <si>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</si>
  <si>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</si>
  <si>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</si>
  <si>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</si>
  <si>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</si>
  <si>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</si>
  <si>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</si>
  <si>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</si>
  <si>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</si>
  <si>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</si>
  <si>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</si>
  <si>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</si>
  <si>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</si>
  <si>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</si>
  <si>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</si>
  <si>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</si>
  <si>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</si>
  <si>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</si>
  <si>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</si>
  <si>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</si>
  <si>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</si>
  <si>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</si>
  <si>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</si>
  <si>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</si>
  <si>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</si>
  <si>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</si>
  <si>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</si>
  <si>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</si>
  <si>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</si>
  <si>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</si>
  <si>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</si>
  <si>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</si>
  <si>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</si>
  <si>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</si>
  <si>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</si>
  <si>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</si>
  <si>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</si>
  <si>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</si>
  <si>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</si>
  <si>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</si>
  <si>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</si>
  <si>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</si>
  <si>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</si>
  <si>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</si>
  <si>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</si>
  <si>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</si>
  <si>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</si>
  <si>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</si>
  <si>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</si>
  <si>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</si>
  <si>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</si>
  <si>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</si>
  <si>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</si>
  <si>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</si>
  <si>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</si>
  <si>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</si>
  <si>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</si>
  <si>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</si>
  <si>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</si>
  <si>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</si>
  <si>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</si>
  <si>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</si>
  <si>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</si>
  <si>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</si>
  <si>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</si>
  <si>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</si>
  <si>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</si>
  <si>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</si>
  <si>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</si>
  <si>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</si>
  <si>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</si>
  <si>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</si>
  <si>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</si>
  <si>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</si>
  <si>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</si>
  <si>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</si>
  <si>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</si>
  <si>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</si>
  <si>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</si>
  <si>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</si>
  <si>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</si>
  <si>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</si>
  <si>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</si>
  <si>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</si>
  <si>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</si>
  <si>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</si>
  <si>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</si>
  <si>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</si>
  <si>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</si>
  <si>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</si>
  <si>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</si>
  <si>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</si>
  <si>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</si>
  <si>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</si>
  <si>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</si>
  <si>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</si>
  <si>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</si>
  <si>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</si>
  <si>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</si>
  <si>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</si>
  <si>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</si>
  <si>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</si>
  <si>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</si>
  <si>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</si>
  <si>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</si>
  <si>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</si>
  <si>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</si>
  <si>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</si>
  <si>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</si>
  <si>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</si>
  <si>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</si>
  <si>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</si>
  <si>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</si>
  <si>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</si>
  <si>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</si>
  <si>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</si>
  <si>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</si>
  <si>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</si>
  <si>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</si>
  <si>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</si>
  <si>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</si>
  <si>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</si>
  <si>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</si>
  <si>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</si>
  <si>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</si>
  <si>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</si>
  <si>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</si>
  <si>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</si>
  <si>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</si>
  <si>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</si>
  <si>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</si>
  <si>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</si>
  <si>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</si>
  <si>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</si>
  <si>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</si>
  <si>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</si>
  <si>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</si>
  <si>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</si>
  <si>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</si>
  <si>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</si>
  <si>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</si>
  <si>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</si>
  <si>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</si>
  <si>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</si>
  <si>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</si>
  <si>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</si>
  <si>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</si>
  <si>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</si>
  <si>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</si>
  <si>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</si>
  <si>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</si>
  <si>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</si>
  <si>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</si>
  <si>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</si>
  <si>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</si>
  <si>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</si>
  <si>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</si>
  <si>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</si>
  <si>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</si>
  <si>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</si>
  <si>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</si>
  <si>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</si>
  <si>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</si>
  <si>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</si>
  <si>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</si>
  <si>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</si>
  <si>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</si>
  <si>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</si>
  <si>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</si>
  <si>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</si>
  <si>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</si>
  <si>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</si>
  <si>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</si>
  <si>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</si>
  <si>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</si>
  <si>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</si>
  <si>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</si>
  <si>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</si>
  <si>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</si>
  <si>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</si>
  <si>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</si>
  <si>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</si>
  <si>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</si>
  <si>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</si>
  <si>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</si>
  <si>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</si>
  <si>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</si>
  <si>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</si>
  <si>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</si>
  <si>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</si>
  <si>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</si>
  <si>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</si>
  <si>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</si>
  <si>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</si>
  <si>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</si>
  <si>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</si>
  <si>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</si>
  <si>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</si>
  <si>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</si>
  <si>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</si>
  <si>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</si>
  <si>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</si>
  <si>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</si>
  <si>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</si>
  <si>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</si>
  <si>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</si>
  <si>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</si>
  <si>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</si>
  <si>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</si>
  <si>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</si>
  <si>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</si>
  <si>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</si>
  <si>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</si>
  <si>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</si>
  <si>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</si>
  <si>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</si>
  <si>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</si>
  <si>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</si>
  <si>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</si>
  <si>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</si>
  <si>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</si>
  <si>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</si>
  <si>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</si>
  <si>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</si>
  <si>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</si>
  <si>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</si>
  <si>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</si>
  <si>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</si>
  <si>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</si>
  <si>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</si>
  <si>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</si>
  <si>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</si>
  <si>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</si>
  <si>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</si>
  <si>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</si>
  <si>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</si>
  <si>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</si>
  <si>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</si>
  <si>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</si>
  <si>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</si>
  <si>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</si>
  <si>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</si>
  <si>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</si>
  <si>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</si>
  <si>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</si>
  <si>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</si>
  <si>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</si>
  <si>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</si>
  <si>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</si>
  <si>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</si>
  <si>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</si>
  <si>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</si>
  <si>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</si>
  <si>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</si>
  <si>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</si>
  <si>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</si>
  <si>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</si>
  <si>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</si>
  <si>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</si>
  <si>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</si>
  <si>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</si>
  <si>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</si>
  <si>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</si>
  <si>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</si>
  <si>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</si>
  <si>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</si>
  <si>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</si>
  <si>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</si>
  <si>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</si>
  <si>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</si>
  <si>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</si>
  <si>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</si>
  <si>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</si>
  <si>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</si>
  <si>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</si>
  <si>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</si>
  <si>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</si>
  <si>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</si>
  <si>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</si>
  <si>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</si>
  <si>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</si>
  <si>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</si>
  <si>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</si>
  <si>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</si>
  <si>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</si>
  <si>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</si>
  <si>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</si>
  <si>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</si>
  <si>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</si>
  <si>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</si>
  <si>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</si>
  <si>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</si>
  <si>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</si>
  <si>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</si>
  <si>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</si>
  <si>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</si>
  <si>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</si>
  <si>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</si>
  <si>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</si>
  <si>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</si>
  <si>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</si>
  <si>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</si>
  <si>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</si>
  <si>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</si>
  <si>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</si>
  <si>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</si>
  <si>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</si>
  <si>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</si>
  <si>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</si>
  <si>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</si>
  <si>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</si>
  <si>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</si>
  <si>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</si>
  <si>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</si>
  <si>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</si>
  <si>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</si>
  <si>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</si>
  <si>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</si>
  <si>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</si>
  <si>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</si>
  <si>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</si>
  <si>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</si>
  <si>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</si>
  <si>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</si>
  <si>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</si>
  <si>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</si>
  <si>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</si>
  <si>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</si>
  <si>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</si>
  <si>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</si>
  <si>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</si>
  <si>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</si>
  <si>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</si>
  <si>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</si>
  <si>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</si>
  <si>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</si>
  <si>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</si>
  <si>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</si>
  <si>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</si>
  <si>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</si>
  <si>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</si>
  <si>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</si>
  <si>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</si>
  <si>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</si>
  <si>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</si>
  <si>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</si>
  <si>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</si>
  <si>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</si>
  <si>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</si>
  <si>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</si>
  <si>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</si>
  <si>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</si>
  <si>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</si>
  <si>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</si>
  <si>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</si>
  <si>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</si>
  <si>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</si>
  <si>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</si>
  <si>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</si>
  <si>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</si>
  <si>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</si>
  <si>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</si>
  <si>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</si>
  <si>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</si>
  <si>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</si>
  <si>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</si>
  <si>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</si>
  <si>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</si>
  <si>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</si>
  <si>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</si>
  <si>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</si>
  <si>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</si>
  <si>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</si>
  <si>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</si>
  <si>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</si>
  <si>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</si>
  <si>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</si>
  <si>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</si>
  <si>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</si>
  <si>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</si>
  <si>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</si>
  <si>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</si>
  <si>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</si>
  <si>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</si>
  <si>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</si>
  <si>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</si>
  <si>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</si>
  <si>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</si>
  <si>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</si>
  <si>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</si>
  <si>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</si>
  <si>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</si>
  <si>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</si>
  <si>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</si>
  <si>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</si>
  <si>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</si>
  <si>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</si>
  <si>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</si>
  <si>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</si>
  <si>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</si>
  <si>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</si>
  <si>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</si>
  <si>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</si>
  <si>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</si>
  <si>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</si>
  <si>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</si>
  <si>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</si>
  <si>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</si>
  <si>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</si>
  <si>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</si>
  <si>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</si>
  <si>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</si>
  <si>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</si>
  <si>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</si>
  <si>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</si>
  <si>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</si>
  <si>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</si>
  <si>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</si>
  <si>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</si>
  <si>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</si>
  <si>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</si>
  <si>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</si>
  <si>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</si>
  <si>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</si>
  <si>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</si>
  <si>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</si>
  <si>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</si>
  <si>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</si>
  <si>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</si>
  <si>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</si>
  <si>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</si>
  <si>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</si>
  <si>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</si>
  <si>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</si>
  <si>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</si>
  <si>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</si>
  <si>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</si>
  <si>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</si>
  <si>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</si>
  <si>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</si>
  <si>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</si>
  <si>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</si>
  <si>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</si>
  <si>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</si>
  <si>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</si>
  <si>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</si>
  <si>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</si>
  <si>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</si>
  <si>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</si>
  <si>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</si>
  <si>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</si>
  <si>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</si>
  <si>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</si>
  <si>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</si>
  <si>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</si>
  <si>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</si>
  <si>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</si>
  <si>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</si>
  <si>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</si>
  <si>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</si>
  <si>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</si>
  <si>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</si>
  <si>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</si>
  <si>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</si>
  <si>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</si>
  <si>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</si>
  <si>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</si>
  <si>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</si>
  <si>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</si>
  <si>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</si>
  <si>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</si>
  <si>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</si>
  <si>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</si>
  <si>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</si>
  <si>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</si>
  <si>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</si>
  <si>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</si>
  <si>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</si>
  <si>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</si>
  <si>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</si>
  <si>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</si>
  <si>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</si>
  <si>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</si>
  <si>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</si>
  <si>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</si>
  <si>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</si>
  <si>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</si>
  <si>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</si>
  <si>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</si>
  <si>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</si>
  <si>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</si>
  <si>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</si>
  <si>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</si>
  <si>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</si>
  <si>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</si>
  <si>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</si>
  <si>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</si>
  <si>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</si>
  <si>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</si>
  <si>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</si>
  <si>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</si>
  <si>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</si>
  <si>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</si>
  <si>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</si>
  <si>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</si>
  <si>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</si>
  <si>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</si>
  <si>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</si>
  <si>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</si>
  <si>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</si>
  <si>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</si>
  <si>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</si>
  <si>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</si>
  <si>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</si>
  <si>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</si>
  <si>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</si>
  <si>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</si>
  <si>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</si>
  <si>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</si>
  <si>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</si>
  <si>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</si>
  <si>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</si>
  <si>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</si>
  <si>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</si>
  <si>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</si>
  <si>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</si>
  <si>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</si>
  <si>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</si>
  <si>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</si>
  <si>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</si>
  <si>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</si>
  <si>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</si>
  <si>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</si>
  <si>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</si>
  <si>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</si>
  <si>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</si>
  <si>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</si>
  <si>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</si>
  <si>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</si>
  <si>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</si>
  <si>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PCM-20251203-00001241</t>
  </si>
  <si>
    <t>ETA 40 km</t>
  </si>
  <si>
    <t xml:space="preserve"> PCM-20250215-00000830 </t>
  </si>
  <si>
    <t>LTE site still down and  site located in aramco area access issue need special permission</t>
  </si>
  <si>
    <t>NO PCM</t>
  </si>
  <si>
    <t>EM team on the way need 20 Min</t>
  </si>
  <si>
    <t>SCECO cut in area and team on the way to saving HUB YLM0740 Another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</si>
  <si>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</si>
  <si>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</si>
  <si>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</si>
  <si>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</si>
  <si>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</si>
  <si>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</si>
  <si>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</si>
  <si>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</si>
  <si>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PCM-20251203-00001195</t>
  </si>
  <si>
    <t xml:space="preserve">scattered sites MAK0721 &amp; MAK0781 / EM team at site MAK0721 2nd team at site MAK0781  </t>
  </si>
  <si>
    <t>PCM-20251203-00001075</t>
  </si>
  <si>
    <t xml:space="preserve">team on the way need 60 minutes </t>
  </si>
  <si>
    <t>PCM-20251203-00001090</t>
  </si>
  <si>
    <t>team on the way need 65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</si>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</sst>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 totalsRowShown="0" headerRowDxfId="155" dataDxfId="154" headerRowBorderDxfId="152" tableBorderDxfId="153" totalsRowBorderDxfId="151">
  <autoFilter ref="A1:CJ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0" totalsRowShown="0" headerRowDxfId="62" dataDxfId="61" headerRowBorderDxfId="59" tableBorderDxfId="60">
  <autoFilter ref="A1:L9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7" totalsRowShown="0" headerRowDxfId="46" dataDxfId="45" headerRowBorderDxfId="43" tableBorderDxfId="44" totalsRowBorderDxfId="42">
  <autoFilter ref="A1:L2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29" dataDxfId="28" headerRowBorderDxfId="26" tableBorderDxfId="27">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5" totalsRowShown="0" headerRowDxfId="13" tableBorderDxfId="12">
  <autoFilter ref="A1:L43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331.68143946758937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45994.629865393516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45994.629865393516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45994.629865393516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45994.629865393516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45994.629865393516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45994.629865393516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45994.629865393516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45994.629865393516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45994.629865393516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45994.629865393516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45994.629865393516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45994.629865393516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45994.629865393516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45994.629865393516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45994.629865393516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45994.629865393516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45994.629865393516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45994.629865393516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45994.629865393516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45994.629865393516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45994.629865393516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45994.629865393516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45994.629865393516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45994.629865393516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45994.629865393516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45994.629865393516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45994.629865393516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45994.629865393516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45994.629865393516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45994.629865393516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45994.629865393516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45994.629865393516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45994.629865393516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45994.629865393516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45994.629865393516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45994.629865393516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45994.629865393516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45994.629865393516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45994.629865393516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45994.629865393516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45994.629865393516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45994.629865393516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45994.629865393516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45994.629865393516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45994.629865393516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45994.629865393516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45994.629865393516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45994.629865393516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45994.629865393516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45994.629865393516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45994.629865393516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45994.629865393516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45994.629865393516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45994.629865393516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45994.629865393516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45994.629865393516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45994.629865393516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45994.629865393516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45994.629865393516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45994.629865393516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45994.629865393516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45994.629865393516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45994.629865393516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45994.629865393516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45994.629865393516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45994.629865393516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45994.629865393516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45994.629865393516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45994.629865393516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45994.629865393516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45994.629865393516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45994.629865393516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45994.629865393516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45994.629865393516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45994.629865393516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45994.629865393516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45994.629865393516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45994.629865393516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45994.629865393516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45994.629865393516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45994.629865393516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45994.629865393516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45994.629865393516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45994.629865393516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45994.629865393516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45994.629865393516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45994.629865393516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45994.629865393516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45994.629865393516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45994.629865393516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45994.629865393516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45994.629865393516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45994.629865393516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45994.629865393516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45994.629865393516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45994.629865393516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45994.629865393516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45994.629865393516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45994.629865393516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45994.629865393516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45994.629865393516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45994.629865393516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45994.629865393516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45994.629865393516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45994.629865393516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45994.629865393516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45994.629865393516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45994.629865393516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45994.629865393516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45994.629865393516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45994.629865393516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45994.629865393516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45994.629865393516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45994.629865393516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45994.629865393516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45994.629865393516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45994.629865393516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45994.629865393516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45994.629865393516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45994.629865393516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45994.629865393516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45994.629865393516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45994.629865393516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45994.629865393516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45994.629865393516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45994.629865393516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45994.629865393516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45994.629865393516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45994.629865393516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45994.629865393516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45994.629865393516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45994.629865393516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45994.629865393516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45994.629865393516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45994.629865393516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45994.629865393516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45994.629865393516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45994.629865393516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45994.629865393516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45994.629865393516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45994.629865393516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45994.629865393516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45994.629865393516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45994.629865393516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45994.629865393516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45994.629865393516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45994.629865393516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45994.629865393516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45994.629865393516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45994.629865393516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45994.629865393516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45994.629865393516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45994.629865393516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45994.629865393516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45994.629865393516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45994.629865393516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45994.629865393516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45994.629865393516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45994.629865393516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45994.629865393516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45994.629865393516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45994.629865393516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45994.629865393516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45994.629865393516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45994.629865393516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45994.629865393516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45994.629865393516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45994.629865393516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45994.629865393516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45994.629865393516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45994.629865393516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45994.629865393516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45994.629865393516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45994.629865393516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45994.629865393516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45994.629865393516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45994.629865393516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45994.629865393516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45994.629865393516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45994.629865393516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45994.629865393516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45994.629865393516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45994.629865393516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45994.629865393516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45994.629865393516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45994.629865393516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45994.629865393516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45994.629865393516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45994.629865393516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45994.629865393516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45994.629865393516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45994.629865393516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45994.629865393516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45994.629865393516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45994.629865393516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45994.629865393516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45994.629865393516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45994.629865393516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45994.629865393516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45994.629865393516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45994.629865393516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45994.629865393516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45994.629865393516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45994.629865393516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45994.629865393516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45994.629865393516</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866B0075-FC06-4DE5-8BB3-ED3461363C19}"/>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169.63002743055404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10.242446412034042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19630</v>
      </c>
      <c r="E5" s="99" t="s">
        <v>39106</v>
      </c>
      <c r="F5" s="100">
        <v>45994.617696759262</v>
      </c>
      <c r="G5" s="101">
        <f ca="1">IFERROR(NOW()-F5,"-")</f>
        <v>1.2168634253612254E-2</v>
      </c>
      <c r="H5" s="100">
        <v>45994.611446759256</v>
      </c>
      <c r="I5" s="18" t="str">
        <f>IFERROR(VLOOKUP(D5,DB!A:F,6,0),"")</f>
        <v>SCECO</v>
      </c>
      <c r="J5" s="18" t="str">
        <f>IFERROR(VLOOKUP(D5,DB!A:G,7,0),"")</f>
        <v>Vandalized+No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R2</v>
      </c>
      <c r="C6" s="18"/>
      <c r="D6" s="18" t="s">
        <v>27290</v>
      </c>
      <c r="E6" s="99"/>
      <c r="F6" s="100"/>
      <c r="G6" s="101">
        <f ca="1">IFERROR(NOW()-F6,"-")</f>
        <v>45994.629865393516</v>
      </c>
      <c r="H6" s="100"/>
      <c r="I6" s="18" t="str">
        <f>IFERROR(VLOOKUP(D6,DB!A:F,6,0),"")</f>
        <v>SCECO</v>
      </c>
      <c r="J6" s="18" t="str">
        <f>IFERROR(VLOOKUP(D6,DB!A:G,7,0),"")</f>
        <v>Weak</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45994.629865393516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45994.629865393516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45994.629865393516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45994.629865393516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45994.629865393516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45994.629865393516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45994.629865393516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45994.629865393516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45994.629865393516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45994.629865393516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45994.629865393516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45994.629865393516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45994.629865393516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45994.629865393516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45994.629865393516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45994.629865393516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45994.629865393516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45994.629865393516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45994.629865393516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45994.629865393516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45994.629865393516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45994.629865393516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45994.629865393516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45994.629865393516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45994.629865393516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45994.629865393516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45994.629865393516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45994.629865393516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45994.629865393516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45994.629865393516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sheetData>
  <dataValidations count="2">
    <dataValidation allowBlank="1" showInputMessage="1" showErrorMessage="1" sqref="E1" xr:uid="{4D935161-CDD3-4592-B877-3FB59C99E142}"/>
    <dataValidation type="list" allowBlank="1" showInputMessage="1" showErrorMessage="1" sqref="E3:E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0"/>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9" ca="1" si="0">IFERROR(NOW()-F2,"-")</f>
        <v>45994.629865393516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45994.629865393516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45994.629865393516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45994.629865393516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45994.629865393516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45994.629865393516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45994.629865393516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45994.629865393516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45994.629865393516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45994.629865393516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45994.629865393516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45994.629865393516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45994.629865393516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45994.629865393516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45994.629865393516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45994.629865393516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45994.629865393516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45994.629865393516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45994.629865393516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45994.629865393516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45994.629865393516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45994.629865393516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45994.629865393516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45994.629865393516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45994.629865393516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45994.629865393516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45994.629865393516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45994.629865393516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45994.629865393516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45994.629865393516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45994.629865393516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45994.629865393516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45994.629865393516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45994.629865393516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45994.629865393516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45994.629865393516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45994.629865393516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45994.629865393516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45994.629865393516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45994.629865393516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45994.629865393516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45994.629865393516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45994.629865393516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45994.629865393516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45994.629865393516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45994.629865393516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45994.629865393516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45994.629865393516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45994.629865393516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45994.629865393516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45994.629865393516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45994.629865393516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45994.629865393516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45994.629865393516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45994.629865393516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45994.629865393516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45994.629865393516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45994.629865393516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45994.629865393516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45994.629865393516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45994.629865393516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45994.629865393516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45994.629865393516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45994.629865393516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45994.629865393516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45994.629865393516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45994.629865393516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45994.629865393516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45994.629865393516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45994.629865393516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45994.629865393516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45994.629865393516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45994.629865393516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45994.629865393516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45994.629865393516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45994.629865393516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45994.629865393516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45994.629865393516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45994.629865393516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45994.629865393516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45994.629865393516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45994.629865393516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45994.629865393516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45994.629865393516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45994.629865393516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45994.629865393516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45994.629865393516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45994.629865393516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45994.629865393516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45994.629865393516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45994.629865393516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45994.629865393516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45994.629865393516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45994.629865393516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45994.629865393516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45994.629865393516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45994.629865393516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45994.629865393516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45994.629865393516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45994.629865393516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45994.629865393516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45994.629865393516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45994.629865393516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45994.629865393516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45994.629865393516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45994.629865393516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45994.629865393516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45994.629865393516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45994.629865393516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45994.629865393516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45994.629865393516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45994.629865393516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45994.629865393516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45994.629865393516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45994.629865393516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45994.629865393516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45994.629865393516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45994.629865393516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45994.629865393516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45994.629865393516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45994.629865393516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45994.629865393516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45994.629865393516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45994.629865393516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45994.629865393516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45994.629865393516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45994.629865393516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45994.629865393516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45994.629865393516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45994.629865393516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45994.629865393516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45994.629865393516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45994.629865393516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45994.629865393516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45994.629865393516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45994.629865393516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45994.629865393516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45994.629865393516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45994.629865393516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45994.629865393516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45994.629865393516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45994.629865393516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45994.629865393516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45994.629865393516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45994.629865393516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45994.629865393516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45994.629865393516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45994.629865393516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45994.629865393516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45994.629865393516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45994.629865393516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45994.629865393516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45994.629865393516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45994.629865393516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45994.629865393516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45994.629865393516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45994.629865393516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45994.629865393516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45994.629865393516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45994.629865393516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45994.629865393516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45994.629865393516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45994.629865393516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45994.629865393516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45994.629865393516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45994.629865393516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45994.629865393516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45994.629865393516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45994.629865393516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45994.629865393516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45994.629865393516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45994.629865393516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45994.629865393516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45994.629865393516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45994.629865393516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45994.629865393516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45994.629865393516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45994.629865393516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45994.629865393516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45994.629865393516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45994.629865393516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45994.629865393516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45994.629865393516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45994.629865393516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45994.629865393516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45994.629865393516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45994.629865393516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45994.629865393516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45994.629865393516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45994.629865393516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45994.629865393516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45994.629865393516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45994.629865393516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45994.629865393516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45994.629865393516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45994.629865393516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45994.629865393516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45994.629865393516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45994.629865393516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45994.629865393516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45994.629865393516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45994.629865393516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45994.629865393516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45994.629865393516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45994.629865393516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45994.629865393516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45994.629865393516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45994.629865393516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45994.629865393516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45994.629865393516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45994.629865393516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45994.629865393516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45994.629865393516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45994.629865393516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45994.629865393516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45994.629865393516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45994.629865393516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45994.629865393516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45994.629865393516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45994.629865393516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45994.629865393516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45994.629865393516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45994.629865393516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45994.629865393516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45994.629865393516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45994.629865393516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45994.629865393516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45994.629865393516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45994.629865393516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45994.629865393516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45994.629865393516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45994.629865393516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45994.629865393516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45994.629865393516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45994.629865393516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45994.629865393516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45994.629865393516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45994.629865393516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45994.629865393516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45994.629865393516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45994.629865393516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45994.629865393516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45994.629865393516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45994.629865393516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45994.629865393516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45994.629865393516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45994.629865393516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45994.629865393516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45994.629865393516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45994.629865393516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45994.629865393516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45994.629865393516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45994.629865393516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45994.629865393516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45994.629865393516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45994.629865393516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45994.629865393516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45994.629865393516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45994.629865393516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45994.629865393516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45994.629865393516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45994.629865393516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45994.629865393516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45994.629865393516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45994.629865393516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45994.629865393516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45994.629865393516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45994.629865393516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45994.629865393516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45994.629865393516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45994.629865393516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45994.629865393516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45994.629865393516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45994.629865393516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45994.629865393516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45994.629865393516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45994.629865393516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45994.629865393516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45994.629865393516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45994.629865393516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45994.629865393516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45994.629865393516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45994.629865393516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45994.629865393516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45994.629865393516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45994.629865393516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45994.629865393516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45994.629865393516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45994.629865393516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45994.629865393516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45994.629865393516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45994.629865393516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45994.629865393516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45994.629865393516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45994.629865393516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45994.629865393516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45994.629865393516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45994.629865393516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45994.629865393516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45994.629865393516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45994.629865393516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45994.629865393516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45994.629865393516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45994.629865393516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45994.629865393516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45994.629865393516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45994.629865393516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45994.629865393516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45994.629865393516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45994.629865393516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45994.629865393516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45994.629865393516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45994.629865393516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45994.629865393516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45994.629865393516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45994.629865393516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45994.629865393516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45994.629865393516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45994.629865393516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45994.629865393516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45994.629865393516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45994.629865393516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45994.629865393516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45994.629865393516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45994.629865393516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45994.629865393516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45994.629865393516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45994.629865393516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45994.629865393516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45994.629865393516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45994.629865393516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45994.629865393516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45994.629865393516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45994.629865393516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45994.629865393516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45994.629865393516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45994.629865393516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45994.629865393516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45994.629865393516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45994.629865393516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45994.629865393516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45994.629865393516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45994.629865393516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45994.629865393516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45994.629865393516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45994.629865393516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45994.629865393516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45994.629865393516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45994.629865393516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45994.629865393516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45994.629865393516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45994.629865393516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45994.629865393516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45994.629865393516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45994.629865393516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45994.629865393516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45994.629865393516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45994.629865393516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45994.629865393516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45994.629865393516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45994.629865393516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45994.629865393516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45994.629865393516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45994.629865393516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45994.629865393516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45994.629865393516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45994.629865393516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45994.629865393516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45994.629865393516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45994.629865393516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45994.629865393516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45994.629865393516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45994.629865393516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45994.629865393516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45994.629865393516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45994.629865393516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45994.629865393516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45994.629865393516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45994.629865393516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45994.629865393516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45994.629865393516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45994.629865393516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45994.629865393516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45994.629865393516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45994.629865393516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45994.629865393516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45994.629865393516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45994.629865393516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45994.629865393516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45994.629865393516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45994.629865393516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45994.629865393516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45994.629865393516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45994.629865393516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45994.629865393516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45994.629865393516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45994.629865393516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45994.629865393516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45994.629865393516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45994.629865393516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45994.629865393516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45994.629865393516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45994.629865393516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45994.629865393516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45994.629865393516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45994.629865393516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45994.629865393516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45994.629865393516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45994.629865393516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45994.629865393516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45994.629865393516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45994.629865393516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45994.629865393516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45994.629865393516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45994.629865393516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45994.629865393516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45994.629865393516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45994.629865393516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45994.629865393516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45994.629865393516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45994.629865393516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45994.629865393516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45994.629865393516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45994.629865393516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45994.629865393516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45994.629865393516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45994.629865393516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45994.629865393516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45994.629865393516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45994.629865393516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45994.629865393516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45994.629865393516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45994.629865393516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45994.629865393516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45994.629865393516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45994.629865393516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45994.629865393516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45994.629865393516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45994.629865393516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45994.629865393516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45994.629865393516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45994.629865393516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45994.629865393516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45994.629865393516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45994.629865393516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45994.629865393516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45994.629865393516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45994.629865393516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45994.629865393516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45994.629865393516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45994.629865393516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45994.629865393516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45994.629865393516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45994.629865393516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45994.629865393516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45994.629865393516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45994.629865393516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45994.629865393516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45994.629865393516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45994.629865393516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45994.629865393516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45994.629865393516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45994.629865393516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45994.629865393516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45994.629865393516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45994.629865393516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45994.629865393516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45994.629865393516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45994.629865393516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45994.629865393516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45994.629865393516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45994.629865393516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45994.629865393516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45994.629865393516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45994.629865393516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45994.629865393516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45994.629865393516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45994.629865393516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45994.629865393516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45994.629865393516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45994.629865393516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45994.629865393516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45994.629865393516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45994.629865393516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45994.629865393516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45994.629865393516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45994.629865393516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45994.629865393516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45994.629865393516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45994.629865393516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45994.629865393516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45994.629865393516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45994.629865393516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45994.629865393516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45994.629865393516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45994.629865393516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45994.629865393516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45994.629865393516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45994.629865393516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45994.629865393516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45994.629865393516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45994.629865393516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45994.629865393516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45994.629865393516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45994.629865393516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45994.629865393516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45994.629865393516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45994.629865393516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45994.629865393516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45994.629865393516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45994.629865393516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45994.629865393516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45994.629865393516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45994.629865393516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45994.629865393516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45994.629865393516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45994.629865393516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45994.629865393516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45994.629865393516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45994.629865393516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45994.629865393516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45994.629865393516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45994.629865393516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45994.629865393516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45994.629865393516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45994.629865393516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45994.629865393516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45994.629865393516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45994.629865393516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45994.629865393516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45994.629865393516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45994.629865393516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45994.629865393516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45994.629865393516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45994.629865393516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45994.629865393516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45994.629865393516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45994.629865393516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45994.629865393516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45994.629865393516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45994.629865393516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45994.629865393516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45994.629865393516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45994.629865393516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45994.629865393516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45994.629865393516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45994.629865393516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45994.629865393516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45994.629865393516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45994.629865393516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45994.629865393516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45994.629865393516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45994.629865393516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45994.629865393516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45994.629865393516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45994.629865393516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45994.629865393516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45994.629865393516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45994.629865393516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45994.629865393516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45994.629865393516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45994.629865393516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45994.629865393516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45994.629865393516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45994.629865393516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45994.629865393516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45994.629865393516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45994.629865393516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45994.629865393516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45994.629865393516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45994.629865393516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45994.629865393516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45994.629865393516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45994.629865393516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45994.629865393516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45994.629865393516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45994.629865393516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45994.629865393516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45994.629865393516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45994.629865393516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45994.629865393516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45994.629865393516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45994.629865393516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45994.629865393516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45994.629865393516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45994.629865393516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45994.629865393516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45994.629865393516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45994.629865393516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45994.629865393516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45994.629865393516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45994.629865393516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45994.629865393516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45994.629865393516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45994.629865393516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45994.629865393516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45994.629865393516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45994.629865393516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45994.629865393516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45994.629865393516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45994.629865393516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45994.629865393516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45994.629865393516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45994.629865393516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45994.629865393516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45994.629865393516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45994.629865393516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45994.629865393516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45994.629865393516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45994.629865393516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45994.629865393516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45994.629865393516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45994.629865393516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45994.629865393516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45994.629865393516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45994.629865393516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45994.629865393516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45994.629865393516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45994.629865393516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45994.629865393516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45994.629865393516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45994.629865393516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45994.629865393516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45994.629865393516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45994.629865393516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45994.629865393516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45994.629865393516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45994.629865393516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45994.629865393516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45994.629865393516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45994.629865393516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45994.629865393516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45994.629865393516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45994.629865393516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45994.629865393516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45994.629865393516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45994.629865393516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45994.629865393516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45994.629865393516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45994.629865393516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45994.629865393516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45994.629865393516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45994.629865393516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45994.629865393516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45994.629865393516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45994.629865393516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45994.629865393516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45994.629865393516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45994.629865393516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45994.629865393516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45994.629865393516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45994.629865393516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45994.629865393516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45994.629865393516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45994.629865393516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45994.629865393516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45994.629865393516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45994.629865393516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45994.629865393516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45994.629865393516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45994.629865393516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45994.629865393516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45994.629865393516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45994.629865393516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45994.629865393516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45994.629865393516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45994.629865393516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45994.629865393516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45994.629865393516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45994.629865393516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45994.629865393516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45994.629865393516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45994.629865393516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45994.629865393516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45994.629865393516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45994.629865393516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45994.629865393516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45994.629865393516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45994.629865393516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45994.629865393516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45994.629865393516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45994.629865393516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45994.629865393516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45994.629865393516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45994.629865393516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45994.629865393516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45994.629865393516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45994.629865393516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45994.629865393516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45994.629865393516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45994.629865393516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45994.629865393516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45994.629865393516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45994.629865393516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45994.629865393516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45994.629865393516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45994.629865393516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45994.629865393516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45994.629865393516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45994.629865393516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45994.629865393516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45994.629865393516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45994.629865393516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45994.629865393516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45994.629865393516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45994.629865393516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45994.629865393516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45994.629865393516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45994.629865393516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45994.629865393516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45994.629865393516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45994.629865393516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45994.629865393516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45994.629865393516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45994.629865393516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45994.629865393516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45994.629865393516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45994.629865393516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45994.629865393516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45994.629865393516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45994.629865393516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45994.629865393516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45994.629865393516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45994.629865393516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45994.629865393516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45994.629865393516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45994.629865393516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45994.629865393516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45994.629865393516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45994.629865393516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45994.629865393516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45994.629865393516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45994.629865393516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45994.629865393516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45994.629865393516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45994.629865393516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45994.629865393516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45994.629865393516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45994.629865393516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45994.629865393516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45994.629865393516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45994.629865393516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45994.629865393516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45994.629865393516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45994.629865393516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45994.629865393516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45994.629865393516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45994.629865393516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45994.629865393516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45994.629865393516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45994.629865393516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45994.629865393516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45994.629865393516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45994.629865393516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45994.629865393516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45994.629865393516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45994.629865393516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45994.629865393516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45994.629865393516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45994.629865393516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45994.629865393516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45994.629865393516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45994.629865393516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45994.629865393516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45994.629865393516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45994.629865393516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45994.629865393516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45994.629865393516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45994.629865393516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45994.629865393516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45994.629865393516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45994.629865393516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45994.629865393516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45994.629865393516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45994.629865393516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45994.629865393516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45994.629865393516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45994.629865393516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45994.629865393516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45994.629865393516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45994.629865393516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45994.629865393516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45994.629865393516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45994.629865393516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45994.629865393516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45994.629865393516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45994.629865393516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45994.629865393516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45994.629865393516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45994.629865393516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45994.629865393516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45994.629865393516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45994.629865393516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45994.629865393516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45994.629865393516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45994.629865393516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45994.629865393516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45994.629865393516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45994.629865393516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45994.629865393516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45994.629865393516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45994.629865393516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45994.629865393516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45994.629865393516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45994.629865393516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45994.629865393516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45994.629865393516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45994.629865393516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45994.629865393516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45994.629865393516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45994.629865393516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45994.629865393516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45994.629865393516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45994.629865393516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45994.629865393516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45994.629865393516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45994.629865393516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45994.629865393516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45994.629865393516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45994.629865393516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45994.629865393516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45994.629865393516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45994.629865393516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45994.629865393516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45994.629865393516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45994.629865393516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45994.629865393516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45994.629865393516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45994.629865393516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45994.629865393516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45994.629865393516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45994.629865393516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45994.629865393516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45994.629865393516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45994.629865393516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45994.629865393516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45994.629865393516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45994.629865393516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45994.629865393516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45994.629865393516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45994.629865393516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45994.629865393516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45994.629865393516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45994.629865393516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45994.629865393516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45994.629865393516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45994.629865393516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45994.629865393516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45994.629865393516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45994.629865393516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915" ca="1" si="14">IFERROR(NOW()-F852,"-")</f>
        <v>45994.629865393516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45994.629865393516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45994.629865393516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45994.629865393516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45994.629865393516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45994.629865393516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45994.629865393516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45994.629865393516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45994.629865393516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45994.629865393516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45994.629865393516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45994.629865393516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45994.629865393516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45994.629865393516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45994.629865393516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45994.629865393516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45994.629865393516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45994.629865393516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45994.629865393516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45994.629865393516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45994.629865393516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45994.629865393516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45994.629865393516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45994.629865393516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45994.629865393516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45994.629865393516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45994.629865393516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45994.629865393516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45994.629865393516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45994.629865393516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45994.629865393516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45994.629865393516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45994.629865393516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45994.629865393516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45994.629865393516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45994.629865393516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45994.629865393516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45994.629865393516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45994.629865393516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45994.629865393516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45994.629865393516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45994.629865393516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45994.629865393516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45994.629865393516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45994.629865393516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45994.629865393516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45994.629865393516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45994.629865393516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45994.629865393516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45994.629865393516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45994.629865393516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45994.629865393516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45994.629865393516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45994.629865393516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45994.629865393516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45994.629865393516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45994.629865393516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45994.629865393516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45994.629865393516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45994.629865393516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45994.629865393516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45994.629865393516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45994.629865393516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45994.629865393516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ref="G916:G930" ca="1" si="15">IFERROR(NOW()-F916,"-")</f>
        <v>45994.629865393516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45994.629865393516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45994.629865393516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45994.629865393516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45994.629865393516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45994.629865393516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45994.629865393516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45994.629865393516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45994.629865393516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45994.629865393516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45994.629865393516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45994.629865393516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45994.629865393516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45994.629865393516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45994.629865393516</v>
      </c>
      <c r="H930" s="22"/>
      <c r="I930" s="19" t="str">
        <f>IFERROR(VLOOKUP(D930,DB!A:F,6,0),"")</f>
        <v/>
      </c>
      <c r="J930" s="18" t="str">
        <f>IFERROR(VLOOKUP(D930,DB!A:G,7,0),"")</f>
        <v/>
      </c>
      <c r="K930" s="42"/>
      <c r="L930" s="23" t="str">
        <f>IFERROR(VLOOKUP(D930,DB!A:I,9,0),"")</f>
        <v/>
      </c>
    </row>
  </sheetData>
  <dataValidations count="2">
    <dataValidation allowBlank="1" showInputMessage="1" showErrorMessage="1" sqref="E1" xr:uid="{5914219A-CB83-432D-936A-CC0CB6F3982A}"/>
    <dataValidation type="list" allowBlank="1" showInputMessage="1" showErrorMessage="1" sqref="E2:E9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7"/>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291.14914780091931</v>
      </c>
      <c r="H2" s="92">
        <v>45703.474768518521</v>
      </c>
      <c r="I2" s="92" t="str">
        <f>IFERROR(VLOOKUP(D2,DB!A:F,6,0),"")</f>
        <v>SCECO</v>
      </c>
      <c r="J2" s="92" t="str">
        <f>IFERROR(VLOOKUP(D2,DB!A:G,7,0),"")</f>
        <v>Dead</v>
      </c>
      <c r="K2" s="94" t="s">
        <v>39195</v>
      </c>
      <c r="L2" s="88" t="str">
        <f>IFERROR(VLOOKUP(D2,DB!A:I,9,0),"")</f>
        <v>Latis</v>
      </c>
    </row>
    <row r="3" spans="1:16" ht="15" customHeight="1">
      <c r="A3" s="110" t="s">
        <v>39196</v>
      </c>
      <c r="B3" s="110" t="str">
        <f>IFERROR(VLOOKUP(D3,DB!A:K,11,0),"")</f>
        <v>R4</v>
      </c>
      <c r="C3" s="90">
        <v>1</v>
      </c>
      <c r="D3" s="88" t="s">
        <v>29265</v>
      </c>
      <c r="E3" s="91" t="s">
        <v>39106</v>
      </c>
      <c r="F3" s="92"/>
      <c r="G3" s="93">
        <f t="shared" ref="G3:G43" ca="1" si="0">IFERROR(NOW()-F3,"")</f>
        <v>45994.629865393516</v>
      </c>
      <c r="H3" s="92">
        <v>45994.504155092596</v>
      </c>
      <c r="I3" s="110" t="str">
        <f>IFERROR(VLOOKUP(D3,DB!A:F,6,0),"")</f>
        <v>SCECO</v>
      </c>
      <c r="J3" s="110" t="str">
        <f>IFERROR(VLOOKUP(D3,DB!A:G,7,0),"")</f>
        <v>Dead</v>
      </c>
      <c r="K3" s="94" t="s">
        <v>39197</v>
      </c>
      <c r="L3" s="88" t="str">
        <f>IFERROR(VLOOKUP(D3,DB!A:I,9,0),"")</f>
        <v>Latis</v>
      </c>
    </row>
    <row r="4" spans="1:16" ht="27.75" customHeight="1">
      <c r="A4" s="110" t="s">
        <v>39196</v>
      </c>
      <c r="B4" s="110" t="str">
        <f>IFERROR(VLOOKUP(D4,DB!A:K,11,0),"")</f>
        <v>R4</v>
      </c>
      <c r="C4" s="90">
        <v>1</v>
      </c>
      <c r="D4" s="88" t="s">
        <v>34791</v>
      </c>
      <c r="E4" s="91" t="s">
        <v>39106</v>
      </c>
      <c r="F4" s="92"/>
      <c r="G4" s="93">
        <f t="shared" ca="1" si="0"/>
        <v>45994.629865393516</v>
      </c>
      <c r="H4" s="92">
        <v>45994.50582175926</v>
      </c>
      <c r="I4" s="110" t="str">
        <f>IFERROR(VLOOKUP(D4,DB!A:F,6,0),"")</f>
        <v>SCECO</v>
      </c>
      <c r="J4" s="110" t="str">
        <f>IFERROR(VLOOKUP(D4,DB!A:G,7,0),"")</f>
        <v>Good</v>
      </c>
      <c r="K4" s="94" t="s">
        <v>39198</v>
      </c>
      <c r="L4" s="88" t="str">
        <f>IFERROR(VLOOKUP(D4,DB!A:I,9,0),"")</f>
        <v>Latis</v>
      </c>
    </row>
    <row r="5" spans="1:16" ht="15" customHeight="1">
      <c r="A5" s="110"/>
      <c r="B5" s="110" t="str">
        <f>IFERROR(VLOOKUP(D5,DB!A:K,11,0),"")</f>
        <v/>
      </c>
      <c r="C5" s="90"/>
      <c r="D5" s="88"/>
      <c r="E5" s="91"/>
      <c r="F5" s="92"/>
      <c r="G5" s="93">
        <f t="shared" ca="1" si="0"/>
        <v>45994.629865393516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45994.629865393516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45994.629865393516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45994.629865393516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45994.629865393516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45994.629865393516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45994.629865393516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45994.629865393516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45994.629865393516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45994.629865393516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45994.629865393516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45994.629865393516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45994.629865393516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45994.629865393516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45994.629865393516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45994.629865393516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45994.629865393516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45994.629865393516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45994.629865393516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45994.629865393516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45994.629865393516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45994.629865393516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45994.629865393516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45994.629865393516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45994.629865393516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45994.629865393516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45994.629865393516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45994.629865393516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45994.629865393516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45994.629865393516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45994.629865393516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45994.629865393516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45994.629865393516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45994.629865393516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45994.629865393516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45994.629865393516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45994.629865393516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45994.629865393516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45994.629865393516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ref="G44:G107" ca="1" si="1">IFERROR(NOW()-F44,"")</f>
        <v>45994.629865393516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45994.629865393516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45994.629865393516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45994.629865393516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45994.629865393516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45994.629865393516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45994.629865393516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45994.629865393516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45994.629865393516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45994.629865393516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45994.629865393516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45994.629865393516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45994.629865393516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45994.629865393516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45994.629865393516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45994.629865393516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45994.629865393516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45994.629865393516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45994.629865393516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45994.629865393516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45994.629865393516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45994.629865393516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45994.629865393516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45994.629865393516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45994.629865393516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45994.629865393516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45994.629865393516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45994.629865393516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45994.629865393516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45994.629865393516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45994.629865393516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45994.629865393516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45994.629865393516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45994.629865393516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45994.629865393516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45994.629865393516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45994.629865393516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45994.629865393516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45994.629865393516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45994.629865393516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45994.629865393516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45994.629865393516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45994.629865393516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45994.629865393516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45994.629865393516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45994.629865393516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45994.629865393516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45994.629865393516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45994.629865393516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45994.629865393516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45994.629865393516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45994.629865393516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45994.629865393516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45994.629865393516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45994.629865393516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45994.629865393516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45994.629865393516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45994.629865393516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45994.629865393516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45994.629865393516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45994.629865393516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45994.629865393516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45994.629865393516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45994.629865393516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ref="G108:G171" ca="1" si="2">IFERROR(NOW()-F108,"")</f>
        <v>45994.629865393516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45994.629865393516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45994.629865393516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45994.629865393516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45994.629865393516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45994.629865393516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45994.629865393516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45994.629865393516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45994.629865393516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45994.629865393516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45994.629865393516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45994.629865393516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45994.629865393516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45994.629865393516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45994.629865393516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45994.629865393516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45994.629865393516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45994.629865393516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45994.629865393516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45994.629865393516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45994.629865393516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45994.629865393516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45994.629865393516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45994.629865393516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45994.629865393516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45994.629865393516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45994.629865393516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45994.629865393516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45994.629865393516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45994.629865393516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45994.629865393516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45994.629865393516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45994.629865393516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45994.629865393516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45994.629865393516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45994.629865393516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45994.629865393516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45994.629865393516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45994.629865393516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45994.629865393516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45994.629865393516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45994.629865393516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45994.629865393516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45994.629865393516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45994.629865393516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45994.629865393516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45994.629865393516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45994.629865393516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45994.629865393516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45994.629865393516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45994.629865393516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45994.629865393516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45994.629865393516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45994.629865393516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45994.629865393516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45994.629865393516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45994.629865393516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45994.629865393516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45994.629865393516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45994.629865393516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45994.629865393516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45994.629865393516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45994.629865393516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45994.629865393516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ref="G172:G217" ca="1" si="3">IFERROR(NOW()-F172,"")</f>
        <v>45994.629865393516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45994.629865393516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45994.629865393516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45994.629865393516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45994.629865393516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45994.629865393516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45994.629865393516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45994.629865393516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45994.629865393516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45994.629865393516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45994.629865393516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45994.629865393516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45994.629865393516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45994.629865393516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45994.629865393516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45994.629865393516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45994.629865393516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45994.629865393516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45994.629865393516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45994.629865393516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45994.629865393516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45994.629865393516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45994.629865393516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45994.629865393516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45994.629865393516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45994.629865393516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45994.629865393516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45994.629865393516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45994.629865393516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45994.629865393516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45994.629865393516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45994.629865393516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45994.629865393516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45994.629865393516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45994.629865393516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45994.629865393516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45994.629865393516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45994.629865393516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45994.629865393516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45994.629865393516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45994.629865393516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45994.629865393516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45994.629865393516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45994.629865393516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45994.629865393516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45994.629865393516</v>
      </c>
      <c r="H217" s="92"/>
      <c r="I217" s="110" t="str">
        <f>IFERROR(VLOOKUP(D217,DB!A:F,6,0),"")</f>
        <v/>
      </c>
      <c r="J217" s="110" t="str">
        <f>IFERROR(VLOOKUP(D217,DB!A:G,7,0),"")</f>
        <v/>
      </c>
      <c r="K217" s="94"/>
      <c r="L217" s="88" t="str">
        <f>IFERROR(VLOOKUP(D217,DB!A:I,9,0),"")</f>
        <v/>
      </c>
    </row>
  </sheetData>
  <dataValidations count="2">
    <dataValidation allowBlank="1" showInputMessage="1" showErrorMessage="1" sqref="E1" xr:uid="{A4F81451-56CC-4543-9497-104C4E44EE4B}"/>
    <dataValidation type="list" allowBlank="1" showInputMessage="1" showErrorMessage="1" sqref="E2:E2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8"/>
  <sheetViews>
    <sheetView workbookViewId="0">
      <selection activeCell="D6" sqref="D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102.79780520832719</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68.440988078698865</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45.968754282403097</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13.256566782401933</v>
      </c>
      <c r="H5" s="136">
        <v>45981.360798611109</v>
      </c>
      <c r="I5" s="106" t="str">
        <f>IFERROR(VLOOKUP(D5,DB!A:F,6,0),"")</f>
        <v>SCECO</v>
      </c>
      <c r="J5" s="106" t="str">
        <f>IFERROR(VLOOKUP(D5,DB!A:G,7,0),"")</f>
        <v>Dead</v>
      </c>
      <c r="K5" s="106" t="s">
        <v>39206</v>
      </c>
      <c r="L5" s="106" t="str">
        <f>IFERROR(VLOOKUP(D5,DB!A:I,9,0),"")</f>
        <v>Latis</v>
      </c>
    </row>
    <row r="6" spans="1:13">
      <c r="A6" s="37" t="s">
        <v>39207</v>
      </c>
      <c r="B6" s="37" t="str">
        <f>IFERROR(VLOOKUP(D6,DB!A:K,11,0),"")</f>
        <v>R5</v>
      </c>
      <c r="C6" s="37">
        <v>3</v>
      </c>
      <c r="D6" s="37" t="s">
        <v>33467</v>
      </c>
      <c r="E6" s="37" t="s">
        <v>39106</v>
      </c>
      <c r="F6" s="38">
        <v>45994.593101851853</v>
      </c>
      <c r="G6" s="135">
        <f ca="1">IFERROR(NOW()-F6,"")</f>
        <v>3.6763541662367061E-2</v>
      </c>
      <c r="H6" s="38">
        <v>45994.578634259262</v>
      </c>
      <c r="I6" s="37" t="str">
        <f>IFERROR(VLOOKUP(D6,DB!A:F,6,0),"")</f>
        <v>Generator-SG</v>
      </c>
      <c r="J6" s="37" t="str">
        <f>IFERROR(VLOOKUP(D6,DB!A:G,7,0),"")</f>
        <v>Vandalized</v>
      </c>
      <c r="K6" s="37" t="s">
        <v>39208</v>
      </c>
      <c r="L6" s="37" t="str">
        <f>IFERROR(VLOOKUP(D6,DB!A:I,9,0),"")</f>
        <v>Latis</v>
      </c>
    </row>
    <row r="7" spans="1:13">
      <c r="A7" s="37"/>
      <c r="B7" s="37" t="str">
        <f>IFERROR(VLOOKUP(D7,DB!A:K,11,0),"")</f>
        <v/>
      </c>
      <c r="C7" s="37"/>
      <c r="D7" s="37"/>
      <c r="E7" s="37"/>
      <c r="F7" s="38"/>
      <c r="G7" s="135">
        <f ca="1">IFERROR(NOW()-F7,"")</f>
        <v>45994.629865393516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45994.629865393516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45994.629865393516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45994.629865393516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45994.629865393516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45994.629865393516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45994.629865393516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45994.629865393516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45994.629865393516</v>
      </c>
      <c r="H15" s="38"/>
      <c r="I15" s="37" t="str">
        <f>IFERROR(VLOOKUP(D15,DB!A:F,6,0),"")</f>
        <v/>
      </c>
      <c r="J15" s="37" t="str">
        <f>IFERROR(VLOOKUP(D15,DB!A:G,7,0),"")</f>
        <v/>
      </c>
      <c r="K15" s="37"/>
      <c r="L15" s="37" t="str">
        <f>IFERROR(VLOOKUP(D15,DB!A:I,9,0),"")</f>
        <v/>
      </c>
    </row>
    <row r="16" spans="1:13">
      <c r="A16" s="150"/>
      <c r="B16" s="150" t="str">
        <f>IFERROR(VLOOKUP(D16,DB!A:K,11,0),"")</f>
        <v/>
      </c>
      <c r="C16" s="150"/>
      <c r="D16" s="150"/>
      <c r="E16" s="150"/>
      <c r="F16" s="151"/>
      <c r="G16" s="152">
        <f ca="1">IFERROR(NOW()-F16,"")</f>
        <v>45994.629865393516</v>
      </c>
      <c r="H16" s="151"/>
      <c r="I16" s="150" t="str">
        <f>IFERROR(VLOOKUP(D16,DB!A:F,6,0),"")</f>
        <v/>
      </c>
      <c r="J16" s="150" t="str">
        <f>IFERROR(VLOOKUP(D16,DB!A:G,7,0),"")</f>
        <v/>
      </c>
      <c r="K16" s="150"/>
      <c r="L16" s="150" t="str">
        <f>IFERROR(VLOOKUP(D16,DB!A:I,9,0),"")</f>
        <v/>
      </c>
    </row>
    <row r="17" spans="1:12">
      <c r="A17" s="37"/>
      <c r="B17" s="37" t="str">
        <f>IFERROR(VLOOKUP(D17,DB!A:K,11,0),"")</f>
        <v/>
      </c>
      <c r="C17" s="37"/>
      <c r="D17" s="37"/>
      <c r="E17" s="37"/>
      <c r="F17" s="38"/>
      <c r="G17" s="135">
        <f t="shared" ref="G17:G48" ca="1" si="2">IFERROR(NOW()-F17,"")</f>
        <v>45994.629865393516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45994.629865393516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45994.629865393516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45994.629865393516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45994.629865393516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45994.629865393516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45994.629865393516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45994.629865393516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45994.629865393516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45994.629865393516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45994.629865393516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45994.629865393516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45994.629865393516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45994.629865393516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45994.629865393516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45994.629865393516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45994.629865393516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45994.629865393516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45994.629865393516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45994.629865393516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45994.629865393516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45994.629865393516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45994.629865393516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45994.629865393516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45994.629865393516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45994.629865393516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45994.629865393516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45994.629865393516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45994.629865393516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2"/>
        <v>45994.629865393516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2"/>
        <v>45994.629865393516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2"/>
        <v>45994.629865393516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ref="G49:G80" ca="1" si="3">IFERROR(NOW()-F49,"")</f>
        <v>45994.629865393516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45994.629865393516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45994.629865393516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45994.629865393516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45994.629865393516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45994.629865393516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45994.629865393516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45994.629865393516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45994.629865393516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45994.629865393516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45994.629865393516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45994.629865393516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45994.629865393516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45994.629865393516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45994.629865393516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45994.629865393516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45994.629865393516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45994.629865393516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45994.629865393516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45994.629865393516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45994.629865393516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45994.629865393516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45994.629865393516</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45994.629865393516</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45994.629865393516</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45994.629865393516</v>
      </c>
      <c r="H74" s="38"/>
      <c r="I74" s="37" t="str">
        <f>IFERROR(VLOOKUP(D74,DB!A:F,6,0),"")</f>
        <v/>
      </c>
      <c r="J74" s="37" t="str">
        <f>IFERROR(VLOOKUP(D74,DB!A:G,7,0),"")</f>
        <v/>
      </c>
      <c r="K74" s="37"/>
      <c r="L74" s="37" t="str">
        <f>IFERROR(VLOOKUP(D74,DB!A:I,9,0),"")</f>
        <v/>
      </c>
    </row>
    <row r="75" spans="1:12">
      <c r="A75" s="37"/>
      <c r="B75" s="37" t="str">
        <f>IFERROR(VLOOKUP(D75,DB!A:K,11,0),"")</f>
        <v/>
      </c>
      <c r="C75" s="37"/>
      <c r="D75" s="37"/>
      <c r="E75" s="37"/>
      <c r="F75" s="38"/>
      <c r="G75" s="135">
        <f t="shared" ca="1" si="3"/>
        <v>45994.629865393516</v>
      </c>
      <c r="H75" s="38"/>
      <c r="I75" s="37" t="str">
        <f>IFERROR(VLOOKUP(D75,DB!A:F,6,0),"")</f>
        <v/>
      </c>
      <c r="J75" s="37" t="str">
        <f>IFERROR(VLOOKUP(D75,DB!A:G,7,0),"")</f>
        <v/>
      </c>
      <c r="K75" s="37"/>
      <c r="L75" s="37" t="str">
        <f>IFERROR(VLOOKUP(D75,DB!A:I,9,0),"")</f>
        <v/>
      </c>
    </row>
    <row r="76" spans="1:12">
      <c r="A76" s="37"/>
      <c r="B76" s="37" t="str">
        <f>IFERROR(VLOOKUP(D76,DB!A:K,11,0),"")</f>
        <v/>
      </c>
      <c r="C76" s="37"/>
      <c r="D76" s="37"/>
      <c r="E76" s="37"/>
      <c r="F76" s="38"/>
      <c r="G76" s="135">
        <f t="shared" ca="1" si="3"/>
        <v>45994.629865393516</v>
      </c>
      <c r="H76" s="38"/>
      <c r="I76" s="37" t="str">
        <f>IFERROR(VLOOKUP(D76,DB!A:F,6,0),"")</f>
        <v/>
      </c>
      <c r="J76" s="37" t="str">
        <f>IFERROR(VLOOKUP(D76,DB!A:G,7,0),"")</f>
        <v/>
      </c>
      <c r="K76" s="37"/>
      <c r="L76" s="37" t="str">
        <f>IFERROR(VLOOKUP(D76,DB!A:I,9,0),"")</f>
        <v/>
      </c>
    </row>
    <row r="77" spans="1:12">
      <c r="A77" s="37"/>
      <c r="B77" s="37" t="str">
        <f>IFERROR(VLOOKUP(D77,DB!A:K,11,0),"")</f>
        <v/>
      </c>
      <c r="C77" s="37"/>
      <c r="D77" s="37"/>
      <c r="E77" s="37"/>
      <c r="F77" s="38"/>
      <c r="G77" s="135">
        <f t="shared" ca="1" si="3"/>
        <v>45994.629865393516</v>
      </c>
      <c r="H77" s="38"/>
      <c r="I77" s="37" t="str">
        <f>IFERROR(VLOOKUP(D77,DB!A:F,6,0),"")</f>
        <v/>
      </c>
      <c r="J77" s="37" t="str">
        <f>IFERROR(VLOOKUP(D77,DB!A:G,7,0),"")</f>
        <v/>
      </c>
      <c r="K77" s="37"/>
      <c r="L77" s="37" t="str">
        <f>IFERROR(VLOOKUP(D77,DB!A:I,9,0),"")</f>
        <v/>
      </c>
    </row>
    <row r="78" spans="1:12">
      <c r="A78" s="150"/>
      <c r="B78" s="150" t="str">
        <f>IFERROR(VLOOKUP(D78,DB!A:K,11,0),"")</f>
        <v/>
      </c>
      <c r="C78" s="150"/>
      <c r="D78" s="150"/>
      <c r="E78" s="150"/>
      <c r="F78" s="151"/>
      <c r="G78" s="152">
        <f t="shared" ca="1" si="3"/>
        <v>45994.629865393516</v>
      </c>
      <c r="H78" s="151"/>
      <c r="I78" s="150" t="str">
        <f>IFERROR(VLOOKUP(D78,DB!A:F,6,0),"")</f>
        <v/>
      </c>
      <c r="J78" s="150" t="str">
        <f>IFERROR(VLOOKUP(D78,DB!A:G,7,0),"")</f>
        <v/>
      </c>
      <c r="K78" s="150"/>
      <c r="L78" s="150" t="str">
        <f>IFERROR(VLOOKUP(D78,DB!A:I,9,0),"")</f>
        <v/>
      </c>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34878</v>
      </c>
      <c r="E2" s="142" t="s">
        <v>39106</v>
      </c>
      <c r="F2" s="121">
        <v>45994.517233796294</v>
      </c>
      <c r="G2" s="72">
        <f ca="1">IFERROR(NOW()-F2,"-")</f>
        <v>0.11263159722147975</v>
      </c>
      <c r="H2" s="121">
        <v>45994.517233796294</v>
      </c>
      <c r="I2" s="119" t="str">
        <f>IFERROR(VLOOKUP(D2,DB!A:F,6,0),"")</f>
        <v>SCECO</v>
      </c>
      <c r="J2" s="119" t="str">
        <f>IFERROR(VLOOKUP(D2,DB!A:G,7,0),"")</f>
        <v>Vandalized</v>
      </c>
      <c r="K2" s="122" t="s">
        <v>39210</v>
      </c>
      <c r="L2" s="137" t="str">
        <f>IFERROR(VLOOKUP(D2,DB!A:I,9,0),"")</f>
        <v>Latis</v>
      </c>
    </row>
    <row r="3" spans="1:16382" ht="31.5" customHeight="1">
      <c r="A3" s="118" t="s">
        <v>39211</v>
      </c>
      <c r="B3" s="119" t="str">
        <f>IFERROR(VLOOKUP(D3,DB!A:K,11,0),"")</f>
        <v>R6</v>
      </c>
      <c r="C3" s="120">
        <v>1</v>
      </c>
      <c r="D3" s="119" t="s">
        <v>29465</v>
      </c>
      <c r="E3" s="142" t="s">
        <v>39106</v>
      </c>
      <c r="F3" s="121">
        <v>45994.52140046296</v>
      </c>
      <c r="G3" s="72">
        <f ca="1">IFERROR(NOW()-F3,"-")</f>
        <v>0.10846493055578321</v>
      </c>
      <c r="H3" s="121">
        <v>45994.52140046296</v>
      </c>
      <c r="I3" s="119" t="str">
        <f>IFERROR(VLOOKUP(D3,DB!A:F,6,0),"")</f>
        <v>Generator-SG</v>
      </c>
      <c r="J3" s="119" t="str">
        <f>IFERROR(VLOOKUP(D3,DB!A:G,7,0),"")</f>
        <v>Dead</v>
      </c>
      <c r="K3" s="122" t="s">
        <v>39212</v>
      </c>
      <c r="L3" s="137" t="str">
        <f>IFERROR(VLOOKUP(D3,DB!A:I,9,0),"")</f>
        <v>Latis</v>
      </c>
    </row>
    <row r="4" spans="1:16382" ht="31.5" customHeight="1">
      <c r="A4" s="118"/>
      <c r="B4" s="119" t="str">
        <f>IFERROR(VLOOKUP(D4,DB!A:K,11,0),"")</f>
        <v/>
      </c>
      <c r="C4" s="120"/>
      <c r="D4" s="119"/>
      <c r="E4" s="142"/>
      <c r="F4" s="121"/>
      <c r="G4" s="72">
        <f ca="1">IFERROR(NOW()-F4,"-")</f>
        <v>45994.629865393516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45994.629865393516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45994.629865393516</v>
      </c>
      <c r="H6" s="121"/>
      <c r="I6" s="119" t="str">
        <f>IFERROR(VLOOKUP(D6,DB!A:F,6,0),"")</f>
        <v/>
      </c>
      <c r="J6" s="119" t="str">
        <f>IFERROR(VLOOKUP(D6,DB!A:G,7,0),"")</f>
        <v/>
      </c>
      <c r="K6" s="122" t="s">
        <v>39213</v>
      </c>
      <c r="L6" s="137" t="str">
        <f>IFERROR(VLOOKUP(D6,DB!A:I,9,0),"")</f>
        <v/>
      </c>
    </row>
    <row r="7" spans="1:16382" ht="31.5" customHeight="1">
      <c r="A7" s="118"/>
      <c r="B7" s="119" t="str">
        <f>IFERROR(VLOOKUP(D7,DB!A:K,11,0),"")</f>
        <v/>
      </c>
      <c r="C7" s="120"/>
      <c r="D7" s="119"/>
      <c r="E7" s="142"/>
      <c r="F7" s="121"/>
      <c r="G7" s="72">
        <f ca="1">IFERROR(NOW()-F7,"-")</f>
        <v>45994.629865393516</v>
      </c>
      <c r="H7" s="121"/>
      <c r="I7" s="119" t="str">
        <f>IFERROR(VLOOKUP(D7,DB!A:F,6,0),"")</f>
        <v/>
      </c>
      <c r="J7" s="119" t="str">
        <f>IFERROR(VLOOKUP(D7,DB!A:G,7,0),"")</f>
        <v/>
      </c>
      <c r="K7" s="122" t="s">
        <v>39213</v>
      </c>
      <c r="L7" s="137" t="str">
        <f>IFERROR(VLOOKUP(D7,DB!A:I,9,0),"")</f>
        <v/>
      </c>
    </row>
    <row r="8" spans="1:16382" ht="31.5" customHeight="1">
      <c r="A8" s="118"/>
      <c r="B8" s="119" t="str">
        <f>IFERROR(VLOOKUP(D8,DB!A:K,11,0),"")</f>
        <v/>
      </c>
      <c r="C8" s="120"/>
      <c r="D8" s="119"/>
      <c r="E8" s="142"/>
      <c r="F8" s="121"/>
      <c r="G8" s="72">
        <f ca="1">IFERROR(NOW()-F8,"-")</f>
        <v>45994.629865393516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45994.629865393516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45994.629865393516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45994.629865393516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45994.629865393516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45994.629865393516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45994.629865393516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45994.629865393516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45994.629865393516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45994.629865393516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45994.629865393516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45994.629865393516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45994.629865393516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45994.629865393516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45994.629865393516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45994.629865393516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45994.629865393516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45994.629865393516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45994.629865393516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45994.629865393516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45994.629865393516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45994.629865393516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45994.629865393516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45994.629865393516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45994.629865393516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45994.629865393516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45994.629865393516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45994.629865393516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45994.629865393516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45994.629865393516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45994.629865393516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45994.629865393516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45994.629865393516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45994.629865393516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45994.629865393516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45994.629865393516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45994.629865393516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45994.629865393516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45994.629865393516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45994.629865393516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45994.629865393516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45994.629865393516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45994.629865393516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45994.629865393516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45994.629865393516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45994.629865393516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45994.629865393516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45994.629865393516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45994.629865393516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45994.629865393516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45994.629865393516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45994.629865393516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45994.629865393516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45994.629865393516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45994.629865393516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45994.629865393516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45994.629865393516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45994.629865393516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45994.629865393516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45994.629865393516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45994.629865393516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45994.629865393516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45994.629865393516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45994.629865393516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45994.629865393516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45994.629865393516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45994.629865393516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45994.629865393516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45994.629865393516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45994.629865393516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45994.629865393516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45994.629865393516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45994.629865393516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45994.629865393516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45994.629865393516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45994.629865393516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45994.629865393516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45994.629865393516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45994.629865393516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45994.629865393516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45994.629865393516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45994.629865393516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45994.629865393516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45994.629865393516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45994.629865393516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45994.629865393516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45994.629865393516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45994.629865393516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45994.629865393516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45994.629865393516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45994.629865393516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45994.629865393516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45994.629865393516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45994.629865393516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45994.629865393516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45994.629865393516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45994.629865393516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45994.629865393516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45994.629865393516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45994.629865393516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45994.629865393516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45994.629865393516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45994.629865393516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45994.629865393516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45994.629865393516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45994.629865393516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45994.629865393516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45994.629865393516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45994.629865393516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45994.629865393516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45994.629865393516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45994.629865393516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45994.629865393516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45994.629865393516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45994.629865393516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45994.629865393516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45994.629865393516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45994.629865393516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45994.629865393516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45994.629865393516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45994.629865393516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45994.629865393516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45994.629865393516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45994.629865393516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45994.629865393516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45994.629865393516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45994.629865393516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45994.629865393516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45994.629865393516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45994.629865393516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45994.629865393516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45994.629865393516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45994.629865393516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45994.629865393516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45994.629865393516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45994.629865393516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45994.629865393516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45994.629865393516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45994.629865393516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45994.629865393516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45994.629865393516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45994.629865393516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45994.629865393516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45994.629865393516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45994.629865393516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45994.629865393516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45994.629865393516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45994.629865393516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45994.629865393516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45994.629865393516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45994.629865393516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45994.629865393516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45994.629865393516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45994.629865393516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45994.629865393516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45994.629865393516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45994.629865393516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45994.629865393516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45994.629865393516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45994.629865393516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45994.629865393516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45994.629865393516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45994.629865393516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45994.629865393516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45994.629865393516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45994.629865393516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45994.629865393516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45994.629865393516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45994.629865393516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45994.629865393516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45994.629865393516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45994.629865393516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45994.629865393516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45994.629865393516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45994.629865393516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45994.629865393516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45994.629865393516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45994.629865393516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45994.629865393516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45994.629865393516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45994.629865393516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45994.629865393516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45994.629865393516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45994.629865393516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45994.629865393516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45994.629865393516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45994.629865393516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45994.629865393516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45994.629865393516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45994.629865393516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45994.629865393516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45994.629865393516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45994.629865393516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45994.629865393516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45994.629865393516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45994.629865393516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45994.629865393516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45994.629865393516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45994.629865393516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45994.629865393516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45994.629865393516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45994.629865393516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45994.629865393516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45994.629865393516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45994.629865393516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45994.629865393516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45994.629865393516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45994.629865393516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45994.629865393516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45994.629865393516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45994.629865393516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45994.629865393516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45994.629865393516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45994.629865393516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45994.629865393516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45994.629865393516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45994.629865393516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45994.629865393516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45994.629865393516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45994.629865393516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45994.629865393516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45994.629865393516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45994.629865393516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45994.629865393516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45994.629865393516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45994.629865393516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45994.629865393516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45994.629865393516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45994.629865393516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45994.629865393516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45994.629865393516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45994.629865393516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45994.629865393516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45994.629865393516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45994.629865393516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45994.629865393516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45994.629865393516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45994.629865393516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45994.629865393516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45994.629865393516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45994.629865393516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45994.629865393516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45994.629865393516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45994.629865393516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45994.629865393516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45994.629865393516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45994.629865393516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45994.629865393516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45994.629865393516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45994.629865393516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45994.629865393516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45994.629865393516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45994.629865393516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45994.629865393516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45994.629865393516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45994.629865393516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45994.629865393516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45994.629865393516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45994.629865393516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45994.629865393516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45994.629865393516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45994.629865393516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45994.629865393516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45994.629865393516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45994.629865393516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45994.629865393516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45994.629865393516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45994.629865393516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45994.629865393516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45994.629865393516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45994.629865393516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45994.629865393516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45994.629865393516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45994.629865393516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45994.629865393516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45994.629865393516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45994.629865393516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45994.629865393516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45994.629865393516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45994.629865393516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45994.629865393516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45994.629865393516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45994.629865393516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45994.629865393516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45994.629865393516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45994.629865393516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45994.629865393516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45994.629865393516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45994.629865393516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45994.629865393516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45994.629865393516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45994.629865393516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45994.629865393516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45994.629865393516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45994.629865393516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45994.629865393516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45994.629865393516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45994.629865393516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45994.629865393516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45994.629865393516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45994.629865393516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45994.629865393516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45994.629865393516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45994.629865393516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45994.629865393516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45994.629865393516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45994.629865393516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45994.629865393516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45994.629865393516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45994.629865393516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45994.629865393516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45994.629865393516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45994.629865393516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45994.629865393516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45994.629865393516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45994.629865393516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45994.629865393516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45994.629865393516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45994.629865393516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45994.629865393516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45994.629865393516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45994.629865393516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45994.629865393516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45994.629865393516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45994.629865393516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45994.629865393516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45994.629865393516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45994.629865393516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45994.629865393516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45994.629865393516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45994.629865393516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45994.629865393516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45994.629865393516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45994.629865393516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45994.629865393516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45994.629865393516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45994.629865393516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45994.629865393516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45994.629865393516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45994.629865393516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45994.629865393516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45994.629865393516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45994.629865393516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45994.629865393516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45994.629865393516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45994.629865393516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45994.629865393516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45994.629865393516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45994.629865393516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45994.629865393516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45994.629865393516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45994.629865393516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45994.629865393516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45994.629865393516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45994.629865393516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45994.629865393516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45994.629865393516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45994.629865393516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45994.629865393516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45994.629865393516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45994.629865393516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45994.629865393516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45994.629865393516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45994.629865393516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45994.629865393516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45994.629865393516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45994.629865393516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45994.629865393516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45994.629865393516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45994.629865393516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45994.629865393516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45994.629865393516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45994.629865393516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45994.629865393516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45994.629865393516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45994.629865393516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45994.629865393516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45994.629865393516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45994.629865393516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45994.629865393516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45994.629865393516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45994.629865393516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45994.629865393516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45994.629865393516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45994.629865393516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45994.629865393516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45994.629865393516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45994.629865393516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45994.629865393516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45994.629865393516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45994.629865393516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45994.629865393516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45994.629865393516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45994.629865393516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45994.629865393516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45994.629865393516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45994.629865393516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45994.629865393516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45994.629865393516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45994.629865393516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45994.629865393516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45994.629865393516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45994.629865393516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45994.629865393516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45994.629865393516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45994.629865393516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45994.629865393516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45994.629865393516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45994.629865393516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45994.629865393516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45994.629865393516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45994.629865393516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45994.629865393516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45994.629865393516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45994.629865393516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45994.629865393516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45994.629865393516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45994.629865393516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45994.629865393516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45994.629865393516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45994.629865393516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45994.629865393516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45994.629865393516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45994.629865393516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45994.629865393516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45994.629865393516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45994.629865393516</v>
      </c>
      <c r="H434" s="121"/>
      <c r="I434" s="119" t="str">
        <f>IFERROR(VLOOKUP(D434,DB!A:F,6,0),"")</f>
        <v/>
      </c>
      <c r="J434" s="119" t="str">
        <f>IFERROR(VLOOKUP(D434,DB!A:G,7,0),"")</f>
        <v/>
      </c>
      <c r="K434" s="122"/>
      <c r="L434" s="137" t="str">
        <f>IFERROR(VLOOKUP(D434,DB!A:I,9,0),"")</f>
        <v/>
      </c>
    </row>
    <row r="435" spans="1:12" ht="31.5" customHeight="1">
      <c r="A435" s="143"/>
      <c r="B435" s="144" t="str">
        <f>IFERROR(VLOOKUP(D435,DB!A:K,11,0),"")</f>
        <v/>
      </c>
      <c r="C435" s="145"/>
      <c r="D435" s="144"/>
      <c r="E435" s="142"/>
      <c r="F435" s="146"/>
      <c r="G435" s="147">
        <f ca="1">IFERROR(NOW()-F435,"-")</f>
        <v>45994.629865393516</v>
      </c>
      <c r="H435" s="146"/>
      <c r="I435" s="144" t="str">
        <f>IFERROR(VLOOKUP(D435,DB!A:F,6,0),"")</f>
        <v/>
      </c>
      <c r="J435" s="144" t="str">
        <f>IFERROR(VLOOKUP(D435,DB!A:G,7,0),"")</f>
        <v/>
      </c>
      <c r="K435" s="148"/>
      <c r="L435" s="149" t="str">
        <f>IFERROR(VLOOKUP(D435,DB!A:I,9,0),"")</f>
        <v/>
      </c>
    </row>
  </sheetData>
  <dataValidations count="2">
    <dataValidation allowBlank="1" showInputMessage="1" showErrorMessage="1" sqref="E1" xr:uid="{9E1BC488-8814-4F8A-8DBE-742B3278AB71}"/>
    <dataValidation type="list" allowBlank="1" showInputMessage="1" showErrorMessage="1" sqref="E2:E4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2025-12-03T12:07:24Z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