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61" documentId="120_S{2AC9BD13-BADA-5192-A53E-5A8FF88502F6}" xr6:coauthVersionLast="47" xr6:coauthVersionMax="47" xr10:uidLastSave="{E3429772-B05F-44A2-863B-BAE70D016E12}"/>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G6" i="9"/>
  <c r="I2" i="9"/>
  <c r="I3" i="9"/>
  <c r="I4" i="9"/>
  <c r="I5" i="9"/>
  <c r="I6" i="9"/>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5" i="9"/>
  <c r="L6" i="9"/>
  <c r="J5" i="9"/>
  <c r="J6" i="9"/>
  <c r="J2" i="9"/>
  <c r="J3" i="9"/>
  <c r="J4" i="9"/>
  <c r="L2" i="9"/>
  <c r="L3" i="9"/>
  <c r="L4" i="9"/>
  <c r="G7" i="9"/>
  <c r="G8" i="9"/>
  <c r="I9" i="9"/>
  <c r="B12"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B7" i="9"/>
  <c r="I7" i="9"/>
  <c r="J7" i="9"/>
  <c r="L7"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<sst xmlns="http://schemas.openxmlformats.org/spreadsheetml/2006/main" count="180296" uniqueCount="39125">
  <si>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</si>
  <si>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</si>
  <si>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</si>
  <si>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</si>
  <si>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</si>
  <si>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</si>
  <si>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</si>
  <si>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</si>
  <si>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</si>
  <si>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</si>
  <si>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</si>
  <si>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</si>
  <si>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</si>
  <si>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</si>
  <si>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</si>
  <si>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</si>
  <si>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</si>
  <si>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</si>
  <si>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</si>
  <si>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</si>
  <si>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</si>
  <si>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</si>
  <si>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</si>
  <si>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</si>
  <si>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</si>
  <si>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</si>
  <si>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</si>
  <si>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</si>
  <si>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</si>
  <si>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</si>
  <si>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</si>
  <si>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</si>
  <si>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</si>
  <si>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</si>
  <si>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</si>
  <si>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</si>
  <si>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</si>
  <si>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</si>
  <si>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</si>
  <si>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</si>
  <si>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</si>
  <si>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</si>
  <si>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</si>
  <si>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</si>
  <si>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</si>
  <si>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</si>
  <si>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</si>
  <si>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</si>
  <si>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</si>
  <si>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</si>
  <si>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</si>
  <si>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</si>
  <si>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</si>
  <si>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</si>
  <si>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</si>
  <si>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</si>
  <si>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</si>
  <si>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</si>
  <si>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</si>
  <si>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</si>
  <si>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</si>
  <si>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</si>
  <si>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</si>
  <si>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</si>
  <si>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</si>
  <si>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</si>
  <si>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</si>
  <si>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</si>
  <si>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</si>
  <si>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</si>
  <si>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</si>
  <si>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</si>
  <si>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</si>
  <si>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</si>
  <si>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</si>
  <si>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</si>
  <si>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</si>
  <si>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</si>
  <si>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</si>
  <si>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</si>
  <si>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</si>
  <si>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</si>
  <si>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</si>
  <si>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</si>
  <si>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</si>
  <si>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</si>
  <si>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</si>
  <si>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</si>
  <si>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</si>
  <si>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</si>
  <si>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</si>
  <si>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</si>
  <si>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</si>
  <si>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</si>
  <si>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</si>
  <si>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</si>
  <si>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</si>
  <si>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</si>
  <si>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</si>
  <si>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</si>
  <si>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</si>
  <si>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</si>
  <si>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</si>
  <si>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</si>
  <si>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</si>
  <si>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</si>
  <si>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</si>
  <si>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</si>
  <si>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</si>
  <si>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</si>
  <si>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</si>
  <si>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</si>
  <si>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</si>
  <si>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</si>
  <si>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</si>
  <si>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</si>
  <si>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</si>
  <si>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</si>
  <si>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</si>
  <si>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</si>
  <si>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</si>
  <si>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</si>
  <si>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</si>
  <si>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</si>
  <si>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</si>
  <si>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</si>
  <si>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</si>
  <si>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</si>
  <si>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</si>
  <si>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</si>
  <si>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</si>
  <si>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</si>
  <si>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</si>
  <si>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</si>
  <si>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</si>
  <si>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</si>
  <si>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</si>
  <si>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</si>
  <si>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</si>
  <si>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</si>
  <si>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</si>
  <si>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</si>
  <si>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</si>
  <si>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</si>
  <si>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</si>
  <si>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</si>
  <si>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</si>
  <si>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</si>
  <si>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</si>
  <si>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</si>
  <si>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</si>
  <si>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</si>
  <si>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</si>
  <si>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</si>
  <si>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</si>
  <si>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</si>
  <si>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</si>
  <si>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</si>
  <si>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</si>
  <si>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</si>
  <si>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</si>
  <si>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</si>
  <si>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</si>
  <si>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</si>
  <si>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</si>
  <si>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</si>
  <si>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</si>
  <si>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</si>
  <si>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</si>
  <si>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</si>
  <si>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</si>
  <si>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</si>
  <si>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</si>
  <si>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</si>
  <si>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</si>
  <si>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</si>
  <si>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</si>
  <si>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</si>
  <si>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</si>
  <si>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</si>
  <si>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</si>
  <si>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</si>
  <si>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</si>
  <si>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</si>
  <si>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</si>
  <si>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</si>
  <si>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</si>
  <si>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</si>
  <si>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</si>
  <si>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</si>
  <si>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</si>
  <si>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</si>
  <si>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</si>
  <si>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</si>
  <si>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</si>
  <si>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</si>
  <si>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</si>
  <si>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</si>
  <si>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</si>
  <si>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</si>
  <si>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</si>
  <si>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</si>
  <si>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</si>
  <si>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</si>
  <si>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</si>
  <si>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</si>
  <si>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</si>
  <si>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</si>
  <si>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</si>
  <si>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</si>
  <si>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</si>
  <si>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</si>
  <si>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</si>
  <si>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</si>
  <si>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</si>
  <si>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</si>
  <si>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</si>
  <si>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</si>
  <si>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</si>
  <si>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</si>
  <si>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</si>
  <si>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</si>
  <si>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</si>
  <si>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</si>
  <si>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</si>
  <si>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</si>
  <si>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</si>
  <si>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</si>
  <si>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</si>
  <si>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</si>
  <si>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</si>
  <si>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</si>
  <si>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</si>
  <si>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</si>
  <si>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</si>
  <si>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</si>
  <si>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</si>
  <si>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</si>
  <si>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</si>
  <si>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</si>
  <si>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</si>
  <si>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</si>
  <si>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</si>
  <si>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</si>
  <si>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</si>
  <si>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</si>
  <si>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</si>
  <si>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</si>
  <si>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</si>
  <si>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</si>
  <si>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</si>
  <si>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</si>
  <si>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</si>
  <si>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</si>
  <si>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</si>
  <si>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</si>
  <si>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</si>
  <si>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</si>
  <si>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</si>
  <si>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</si>
  <si>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</si>
  <si>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</si>
  <si>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</si>
  <si>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</si>
  <si>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</si>
  <si>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</si>
  <si>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</si>
  <si>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</si>
  <si>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</si>
  <si>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</si>
  <si>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</si>
  <si>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</si>
  <si>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</si>
  <si>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</si>
  <si>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</si>
  <si>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</si>
  <si>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</si>
  <si>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</si>
  <si>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</si>
  <si>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</si>
  <si>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</si>
  <si>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</si>
  <si>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</si>
  <si>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</si>
  <si>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</si>
  <si>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</si>
  <si>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</si>
  <si>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</si>
  <si>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</si>
  <si>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</si>
  <si>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</si>
  <si>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</si>
  <si>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</si>
  <si>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</si>
  <si>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</si>
  <si>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</si>
  <si>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</si>
  <si>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</si>
  <si>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</si>
  <si>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</si>
  <si>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</si>
  <si>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</si>
  <si>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</si>
  <si>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</si>
  <si>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</si>
  <si>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</si>
  <si>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</si>
  <si>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</si>
  <si>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</si>
  <si>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</si>
  <si>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</si>
  <si>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</si>
  <si>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</si>
  <si>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</si>
  <si>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</si>
  <si>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</si>
  <si>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</si>
  <si>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</si>
  <si>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</si>
  <si>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</si>
  <si>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</si>
  <si>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</si>
  <si>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</si>
  <si>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</si>
  <si>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</si>
  <si>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</si>
  <si>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</si>
  <si>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</si>
  <si>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</si>
  <si>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</si>
  <si>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</si>
  <si>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</si>
  <si>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</si>
  <si>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</si>
  <si>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</si>
  <si>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</si>
  <si>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</si>
  <si>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</si>
  <si>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</si>
  <si>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</si>
  <si>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</si>
  <si>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</si>
  <si>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</si>
  <si>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</si>
  <si>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</si>
  <si>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</si>
  <si>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</si>
  <si>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</si>
  <si>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</si>
  <si>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</si>
  <si>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</si>
  <si>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</si>
  <si>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</si>
  <si>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</si>
  <si>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</si>
  <si>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</si>
  <si>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</si>
  <si>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</si>
  <si>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</si>
  <si>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</si>
  <si>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</si>
  <si>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</si>
  <si>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</si>
  <si>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</si>
  <si>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</si>
  <si>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</si>
  <si>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</si>
  <si>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</si>
  <si>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</si>
  <si>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</si>
  <si>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</si>
  <si>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</si>
  <si>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</si>
  <si>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</si>
  <si>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</si>
  <si>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</si>
  <si>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</si>
  <si>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</si>
  <si>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</si>
  <si>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</si>
  <si>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</si>
  <si>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</si>
  <si>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</si>
  <si>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</si>
  <si>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</si>
  <si>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</si>
  <si>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</si>
  <si>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</si>
  <si>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</si>
  <si>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</si>
  <si>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</si>
  <si>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</si>
  <si>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</si>
  <si>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</si>
  <si>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</si>
  <si>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</si>
  <si>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</si>
  <si>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</si>
  <si>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</si>
  <si>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</si>
  <si>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</si>
  <si>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</si>
  <si>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</si>
  <si>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</si>
  <si>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</si>
  <si>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</si>
  <si>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</si>
  <si>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</si>
  <si>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</si>
  <si>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</si>
  <si>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</si>
  <si>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</si>
  <si>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</si>
  <si>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</si>
  <si>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</si>
  <si>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</si>
  <si>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</si>
  <si>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</si>
  <si>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</si>
  <si>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</si>
  <si>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</si>
  <si>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</si>
  <si>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</si>
  <si>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</si>
  <si>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</si>
  <si>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</si>
  <si>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</si>
  <si>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</si>
  <si>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</si>
  <si>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</si>
  <si>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</si>
  <si>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</si>
  <si>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</si>
  <si>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</si>
  <si>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</si>
  <si>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</si>
  <si>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</si>
  <si>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</si>
  <si>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</si>
  <si>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</si>
  <si>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</si>
  <si>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</si>
  <si>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</si>
  <si>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</si>
  <si>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</si>
  <si>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</si>
  <si>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</si>
  <si>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</si>
  <si>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</si>
  <si>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</si>
  <si>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</si>
  <si>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</si>
  <si>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</si>
  <si>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</si>
  <si>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</si>
  <si>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</si>
  <si>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</si>
  <si>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</si>
  <si>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</si>
  <si>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</si>
  <si>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</si>
  <si>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</si>
  <si>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</si>
  <si>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</si>
  <si>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</si>
  <si>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</si>
  <si>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</si>
  <si>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</si>
  <si>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</si>
  <si>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</si>
  <si>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</si>
  <si>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</si>
  <si>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</si>
  <si>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</si>
  <si>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</si>
  <si>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</si>
  <si>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</si>
  <si>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</si>
  <si>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</si>
  <si>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</si>
  <si>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</si>
  <si>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</si>
  <si>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</si>
  <si>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</si>
  <si>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</si>
  <si>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</si>
  <si>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</si>
  <si>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</si>
  <si>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</si>
  <si>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</si>
  <si>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</si>
  <si>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</si>
  <si>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</si>
  <si>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</si>
  <si>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</si>
  <si>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</si>
  <si>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</si>
  <si>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</si>
  <si>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</si>
  <si>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</si>
  <si>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</si>
  <si>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</si>
  <si>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</si>
  <si>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</si>
  <si>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</si>
  <si>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</si>
  <si>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</si>
  <si>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</si>
  <si>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</si>
  <si>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</si>
  <si>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</si>
  <si>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</si>
  <si>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</si>
  <si>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</si>
  <si>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</si>
  <si>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</si>
  <si>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</si>
  <si>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</si>
  <si>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</si>
  <si>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</si>
  <si>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</si>
  <si>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</si>
  <si>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</si>
  <si>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</si>
  <si>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</si>
  <si>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</si>
  <si>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</si>
  <si>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</si>
  <si>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</si>
  <si>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</si>
  <si>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</si>
  <si>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</si>
  <si>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</si>
  <si>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</si>
  <si>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</si>
  <si>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</si>
  <si>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</si>
  <si>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</si>
  <si>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</si>
  <si>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</si>
  <si>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</si>
  <si>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</si>
  <si>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</si>
  <si>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</si>
  <si>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</si>
  <si>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</si>
  <si>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</si>
  <si>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</si>
  <si>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</si>
  <si>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</si>
  <si>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</si>
  <si>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</si>
  <si>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</si>
  <si>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</si>
  <si>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</si>
  <si>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</si>
  <si>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</si>
  <si>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</si>
  <si>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</si>
  <si>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</si>
  <si>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</si>
  <si>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</si>
  <si>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</si>
  <si>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</si>
  <si>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</si>
  <si>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</si>
  <si>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</si>
  <si>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</si>
  <si>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</si>
  <si>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</si>
  <si>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</si>
  <si>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</si>
  <si>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</si>
  <si>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</si>
  <si>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</si>
  <si>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</si>
  <si>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</si>
  <si>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</si>
  <si>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</si>
  <si>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</si>
  <si>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</si>
  <si>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</si>
  <si>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</si>
  <si>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</si>
  <si>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</si>
  <si>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</si>
  <si>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</si>
  <si>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</si>
  <si>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</si>
  <si>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</si>
  <si>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</si>
  <si>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</si>
  <si>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</si>
  <si>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</si>
  <si>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</si>
  <si>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</si>
  <si>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</si>
  <si>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</si>
  <si>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</si>
  <si>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</si>
  <si>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</si>
  <si>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</si>
  <si>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</si>
  <si>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</si>
  <si>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</si>
  <si>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</si>
  <si>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</si>
  <si>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</si>
  <si>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</si>
  <si>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</si>
  <si>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</si>
  <si>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</si>
  <si>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</si>
  <si>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</si>
  <si>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</si>
  <si>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</si>
  <si>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</si>
  <si>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</si>
  <si>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</si>
  <si>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</si>
  <si>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</si>
  <si>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</si>
  <si>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</si>
  <si>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</si>
  <si>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</si>
  <si>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</si>
  <si>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</si>
  <si>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</si>
  <si>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</si>
  <si>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</si>
  <si>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</si>
  <si>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</si>
  <si>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</si>
  <si>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</si>
  <si>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</si>
  <si>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</si>
  <si>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</si>
  <si>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</si>
  <si>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</si>
  <si>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</si>
  <si>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</si>
  <si>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</si>
  <si>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</si>
  <si>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</si>
  <si>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</si>
  <si>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</si>
  <si>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</si>
  <si>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</si>
  <si>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</si>
  <si>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</si>
  <si>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</si>
  <si>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</si>
  <si>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</si>
  <si>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</si>
  <si>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</si>
  <si>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</si>
  <si>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</si>
  <si>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</si>
  <si>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</si>
  <si>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</si>
  <si>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</si>
  <si>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</si>
  <si>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</si>
  <si>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</si>
  <si>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</si>
  <si>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</si>
  <si>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</si>
  <si>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</si>
  <si>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</si>
  <si>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</si>
  <si>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</si>
  <si>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</si>
  <si>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</si>
  <si>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</si>
  <si>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</si>
  <si>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</si>
  <si>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</si>
  <si>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</si>
  <si>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</si>
  <si>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</si>
  <si>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</si>
  <si>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</si>
  <si>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</si>
  <si>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</si>
  <si>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</si>
  <si>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</si>
  <si>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</si>
  <si>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</si>
  <si>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</si>
  <si>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</si>
  <si>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</si>
  <si>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</si>
  <si>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</si>
  <si>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</si>
  <si>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</si>
  <si>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</si>
  <si>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</si>
  <si>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</si>
  <si>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</si>
  <si>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</si>
  <si>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</si>
  <si>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</si>
  <si>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</si>
  <si>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</si>
  <si>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</si>
  <si>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</si>
  <si>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</si>
  <si>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</si>
  <si>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</si>
  <si>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</si>
  <si>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</si>
  <si>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</si>
  <si>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</si>
  <si>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</si>
  <si>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</si>
  <si>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</si>
  <si>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</si>
  <si>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</si>
  <si>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</si>
  <si>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</si>
  <si>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</si>
  <si>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</si>
  <si>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</si>
  <si>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</si>
  <si>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</si>
  <si>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</si>
  <si>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</si>
  <si>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</si>
  <si>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</si>
  <si>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</si>
  <si>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</si>
  <si>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</si>
  <si>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</si>
  <si>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</si>
  <si>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</si>
  <si>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</si>
  <si>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</si>
  <si>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</si>
  <si>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</si>
  <si>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</si>
  <si>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</si>
  <si>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</si>
  <si>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</si>
  <si>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</si>
  <si>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</si>
  <si>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</si>
  <si>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</si>
  <si>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</si>
  <si>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</si>
  <si>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</si>
  <si>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</si>
  <si>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</si>
  <si>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</si>
  <si>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</si>
  <si>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</si>
  <si>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</si>
  <si>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</si>
  <si>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</si>
  <si>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</si>
  <si>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</si>
  <si>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</si>
  <si>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</si>
  <si>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</si>
  <si>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</si>
  <si>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</si>
  <si>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</si>
  <si>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</si>
  <si>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</si>
  <si>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</si>
  <si>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</si>
  <si>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</si>
  <si>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</si>
  <si>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</si>
  <si>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</si>
  <si>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</si>
  <si>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</si>
  <si>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</si>
  <si>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</si>
  <si>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</si>
  <si>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</si>
  <si>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</si>
  <si>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</si>
  <si>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</si>
  <si>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</si>
  <si>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</si>
  <si>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</si>
  <si>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</si>
  <si>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</si>
  <si>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</si>
  <si>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</si>
  <si>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</si>
  <si>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</si>
  <si>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</si>
  <si>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</si>
  <si>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</si>
  <si>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</si>
  <si>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</si>
  <si>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</si>
  <si>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</si>
  <si>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</si>
  <si>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</si>
  <si>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</si>
  <si>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</si>
  <si>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</si>
  <si>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</si>
  <si>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</si>
  <si>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</si>
  <si>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</si>
  <si>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</si>
  <si>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</si>
  <si>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</si>
  <si>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</si>
  <si>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</si>
  <si>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</si>
  <si>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</si>
  <si>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</si>
  <si>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</si>
  <si>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</si>
  <si>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</si>
  <si>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</si>
  <si>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</si>
  <si>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</si>
  <si>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</si>
  <si>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</si>
  <si>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</si>
  <si>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</si>
  <si>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</si>
  <si>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</si>
  <si>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</si>
  <si>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</si>
  <si>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</si>
  <si>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</si>
  <si>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</si>
  <si>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</si>
  <si>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</si>
  <si>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</si>
  <si>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</si>
  <si>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</si>
  <si>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</si>
  <si>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</si>
  <si>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</si>
  <si>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</si>
  <si>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</si>
  <si>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</si>
  <si>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</si>
  <si>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</si>
  <si>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</si>
  <si>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</si>
  <si>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</si>
  <si>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</si>
  <si>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</si>
  <si>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</si>
  <si>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</si>
  <si>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</si>
  <si>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</si>
  <si>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</si>
  <si>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</si>
  <si>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</si>
  <si>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</si>
  <si>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</si>
  <si>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</si>
  <si>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</si>
  <si>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</si>
  <si>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</si>
  <si>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</si>
  <si>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</si>
  <si>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</si>
  <si>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</si>
  <si>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</si>
  <si>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</si>
  <si>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</si>
  <si>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</si>
  <si>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</si>
  <si>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</si>
  <si>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</si>
  <si>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</si>
  <si>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</si>
  <si>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</si>
  <si>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</si>
  <si>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</si>
  <si>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</si>
  <si>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</si>
  <si>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</si>
  <si>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</si>
  <si>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</si>
  <si>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</si>
  <si>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</si>
  <si>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</si>
  <si>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</si>
  <si>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</si>
  <si>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</si>
  <si>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</si>
  <si>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</si>
  <si>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</si>
  <si>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</si>
  <si>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</si>
  <si>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</si>
  <si>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</si>
  <si>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</si>
  <si>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</si>
  <si>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</si>
  <si>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</si>
  <si>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</si>
  <si>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</si>
  <si>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</si>
  <si>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</si>
  <si>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</si>
  <si>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</si>
  <si>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</si>
  <si>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</si>
  <si>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</si>
  <si>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</si>
  <si>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</si>
  <si>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</si>
  <si>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</si>
  <si>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</si>
  <si>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</si>
  <si>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</si>
  <si>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</si>
  <si>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</si>
  <si>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</si>
  <si>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</si>
  <si>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</si>
  <si>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</si>
  <si>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</si>
  <si>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</si>
  <si>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</si>
  <si>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</si>
  <si>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</si>
  <si>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</si>
  <si>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</si>
  <si>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</si>
  <si>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</si>
  <si>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</si>
  <si>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</si>
  <si>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</si>
  <si>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</si>
  <si>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</si>
  <si>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</si>
  <si>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</si>
  <si>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</si>
  <si>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</si>
  <si>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</si>
  <si>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</si>
  <si>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</si>
  <si>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</si>
  <si>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</si>
  <si>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</si>
  <si>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</si>
  <si>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</si>
  <si>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</si>
  <si>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</si>
  <si>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</si>
  <si>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</si>
  <si>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</si>
  <si>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</si>
  <si>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</si>
  <si>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</si>
  <si>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</si>
  <si>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</si>
  <si>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</si>
  <si>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</si>
  <si>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</si>
  <si>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</si>
  <si>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</si>
  <si>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</si>
  <si>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</si>
  <si>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</si>
  <si>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</si>
  <si>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</si>
  <si>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</si>
  <si>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</si>
  <si>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</si>
  <si>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</si>
  <si>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</si>
  <si>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</si>
  <si>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</si>
  <si>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</si>
  <si>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</si>
  <si>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</si>
  <si>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</si>
  <si>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</si>
  <si>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</si>
  <si>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</si>
  <si>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</si>
  <si>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</si>
  <si>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</si>
  <si>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</si>
  <si>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</si>
  <si>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</si>
  <si>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</si>
  <si>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</si>
  <si>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</si>
  <si>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</si>
  <si>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</si>
  <si>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</si>
  <si>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</si>
  <si>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</si>
  <si>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</si>
  <si>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</si>
  <si>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</si>
  <si>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</si>
  <si>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</si>
  <si>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</si>
  <si>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</si>
  <si>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</si>
  <si>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</si>
  <si>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</si>
  <si>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</si>
  <si>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</si>
  <si>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</si>
  <si>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</si>
  <si>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</si>
  <si>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</si>
  <si>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</si>
  <si>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</si>
  <si>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</si>
  <si>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</si>
  <si>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</si>
  <si>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</si>
  <si>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</si>
  <si>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</si>
  <si>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</si>
  <si>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</si>
  <si>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</si>
  <si>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</si>
  <si>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</si>
  <si>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</si>
  <si>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</si>
  <si>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</si>
  <si>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</si>
  <si>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</si>
  <si>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</si>
  <si>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</si>
  <si>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</si>
  <si>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</si>
  <si>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</si>
  <si>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</si>
  <si>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</si>
  <si>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</si>
  <si>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</si>
  <si>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</si>
  <si>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</si>
  <si>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</si>
  <si>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</si>
  <si>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</si>
  <si>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</si>
  <si>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</si>
  <si>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</si>
  <si>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</si>
  <si>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</si>
  <si>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</si>
  <si>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</si>
  <si>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</si>
  <si>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</si>
  <si>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</si>
  <si>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</si>
  <si>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</si>
  <si>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</si>
  <si>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</si>
  <si>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</si>
  <si>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</si>
  <si>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</si>
  <si>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</si>
  <si>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</si>
  <si>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</si>
  <si>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</si>
  <si>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</si>
  <si>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</si>
  <si>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</si>
  <si>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</si>
  <si>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</si>
  <si>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</si>
  <si>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</si>
  <si>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</si>
  <si>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</si>
  <si>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</si>
  <si>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</si>
  <si>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</si>
  <si>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</si>
  <si>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</si>
  <si>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</si>
  <si>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</si>
  <si>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</si>
  <si>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</si>
  <si>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</si>
  <si>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</si>
  <si>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</si>
  <si>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</si>
  <si>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</si>
  <si>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</si>
  <si>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</si>
  <si>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</si>
  <si>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</si>
  <si>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</si>
  <si>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</si>
  <si>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</si>
  <si>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</si>
  <si>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</si>
  <si>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</si>
  <si>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</si>
  <si>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</si>
  <si>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</si>
  <si>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</si>
  <si>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</si>
  <si>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</si>
  <si>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</si>
  <si>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</si>
  <si>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</si>
  <si>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</si>
  <si>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</si>
  <si>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</si>
  <si>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</si>
  <si>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</si>
  <si>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</si>
  <si>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</si>
  <si>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</si>
  <si>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</si>
  <si>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</si>
  <si>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</si>
  <si>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</si>
  <si>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</si>
  <si>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</si>
  <si>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</si>
  <si>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</si>
  <si>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</si>
  <si>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</si>
  <si>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</si>
  <si>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</si>
  <si>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</si>
  <si>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</si>
  <si>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</si>
  <si>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</si>
  <si>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</si>
  <si>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</si>
  <si>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</si>
  <si>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</si>
  <si>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</si>
  <si>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</si>
  <si>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</si>
  <si>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</si>
  <si>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</si>
  <si>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</si>
  <si>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</si>
  <si>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</si>
  <si>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</si>
  <si>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</si>
  <si>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</si>
  <si>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</si>
  <si>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</si>
  <si>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</si>
  <si>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</si>
  <si>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</si>
  <si>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</si>
  <si>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</si>
  <si>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</si>
  <si>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</si>
  <si>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</si>
  <si>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</si>
  <si>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</si>
  <si>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</si>
  <si>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</si>
  <si>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</si>
  <si>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</si>
  <si>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</si>
  <si>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</si>
  <si>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</si>
  <si>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</si>
  <si>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</si>
  <si>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</si>
  <si>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</si>
  <si>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</si>
  <si>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</si>
  <si>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</si>
  <si>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</si>
  <si>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</si>
  <si>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</si>
  <si>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</si>
  <si>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</si>
  <si>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</si>
  <si>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</si>
  <si>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</si>
  <si>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</si>
  <si>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</si>
  <si>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</si>
  <si>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</si>
  <si>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</si>
  <si>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</si>
  <si>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</si>
  <si>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</si>
  <si>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</si>
  <si>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</si>
  <si>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</si>
  <si>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</si>
  <si>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</si>
  <si>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</si>
  <si>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</si>
  <si>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</si>
  <si>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</si>
  <si>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</si>
  <si>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</si>
  <si>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</si>
  <si>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</si>
  <si>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</si>
  <si>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</si>
  <si>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</si>
  <si>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</si>
  <si>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</si>
  <si>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</si>
  <si>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</si>
  <si>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</si>
  <si>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</si>
  <si>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</si>
  <si>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</si>
  <si>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</si>
  <si>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</si>
  <si>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</si>
  <si>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</si>
  <si>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</si>
  <si>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</si>
  <si>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</si>
  <si>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</si>
  <si>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</si>
  <si>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</si>
  <si>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</si>
  <si>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</si>
  <si>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</si>
  <si>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</si>
  <si>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</si>
  <si>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</si>
  <si>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</si>
  <si>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</si>
  <si>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</si>
  <si>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</si>
  <si>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</si>
  <si>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</si>
  <si>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</si>
  <si>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</si>
  <si>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</si>
  <si>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</si>
  <si>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</si>
  <si>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</si>
  <si>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</si>
  <si>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</si>
  <si>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</si>
  <si>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</si>
  <si>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</si>
  <si>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</si>
  <si>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</si>
  <si>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</si>
  <si>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</si>
  <si>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</si>
  <si>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</si>
  <si>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</si>
  <si>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</si>
  <si>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</si>
  <si>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</si>
  <si>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</si>
  <si>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</si>
  <si>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</si>
  <si>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</si>
  <si>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</si>
  <si>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</si>
  <si>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</si>
  <si>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</si>
  <si>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</si>
  <si>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</si>
  <si>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</si>
  <si>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</si>
  <si>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</si>
  <si>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</si>
  <si>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</si>
  <si>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</si>
  <si>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</si>
  <si>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</si>
  <si>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</si>
  <si>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</si>
  <si>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</si>
  <si>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</si>
  <si>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</si>
  <si>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</si>
  <si>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</si>
  <si>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</si>
  <si>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</si>
  <si>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</si>
  <si>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</si>
  <si>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</si>
  <si>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</si>
  <si>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</si>
  <si>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</si>
  <si>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</si>
  <si>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</si>
  <si>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</si>
  <si>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</si>
  <si>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</si>
  <si>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</si>
  <si>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</si>
  <si>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</si>
  <si>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</si>
  <si>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</si>
  <si>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</si>
  <si>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</si>
  <si>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</si>
  <si>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</si>
  <si>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</si>
  <si>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</si>
  <si>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</si>
  <si>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</si>
  <si>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</si>
  <si>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</si>
  <si>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</si>
  <si>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</si>
  <si>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</si>
  <si>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</si>
  <si>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</si>
  <si>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</si>
  <si>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</si>
  <si>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</si>
  <si>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</si>
  <si>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</si>
  <si>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</si>
  <si>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</si>
  <si>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</si>
  <si>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</si>
  <si>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</si>
  <si>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</si>
  <si>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</si>
  <si>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</si>
  <si>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</si>
  <si>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</si>
  <si>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</si>
  <si>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</si>
  <si>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</si>
  <si>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</si>
  <si>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</si>
  <si>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</si>
  <si>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</si>
  <si>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</si>
  <si>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</si>
  <si>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</si>
  <si>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</si>
  <si>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</si>
  <si>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</si>
  <si>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</si>
  <si>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</si>
  <si>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</si>
  <si>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</si>
  <si>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</si>
  <si>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</si>
  <si>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</si>
  <si>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</si>
  <si>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</si>
  <si>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</si>
  <si>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</si>
  <si>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</si>
  <si>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</si>
  <si>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</si>
  <si>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</si>
  <si>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</si>
  <si>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</si>
  <si>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</si>
  <si>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</si>
  <si>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</si>
  <si>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</si>
  <si>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</si>
  <si>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</si>
  <si>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</si>
  <si>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</si>
  <si>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</si>
  <si>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</si>
  <si>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</si>
  <si>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</si>
  <si>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</si>
  <si>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</si>
  <si>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</si>
  <si>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</si>
  <si>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</si>
  <si>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</si>
  <si>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</si>
  <si>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</si>
  <si>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</si>
  <si>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</si>
  <si>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</si>
  <si>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</si>
  <si>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</si>
  <si>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</si>
  <si>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</si>
  <si>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</si>
  <si>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</si>
  <si>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</si>
  <si>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</si>
  <si>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</si>
  <si>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</si>
  <si>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</si>
  <si>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</si>
  <si>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</si>
  <si>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</si>
  <si>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</si>
  <si>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</si>
  <si>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</si>
  <si>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</si>
  <si>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</si>
  <si>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</si>
  <si>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</si>
  <si>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</si>
  <si>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</si>
  <si>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</si>
  <si>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</si>
  <si>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</si>
  <si>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</si>
  <si>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</si>
  <si>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</si>
  <si>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</si>
  <si>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</si>
  <si>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</si>
  <si>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</si>
  <si>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</si>
  <si>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</si>
  <si>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</si>
  <si>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</si>
  <si>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</si>
  <si>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</si>
  <si>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</si>
  <si>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</si>
  <si>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</si>
  <si>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</si>
  <si>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</si>
  <si>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</si>
  <si>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</si>
  <si>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</si>
  <si>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</si>
  <si>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</si>
  <si>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</si>
  <si>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</si>
  <si>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</si>
  <si>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</si>
  <si>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</si>
  <si>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</si>
  <si>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</si>
  <si>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</si>
  <si>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</si>
  <si>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</si>
  <si>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</si>
  <si>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</si>
  <si>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</si>
  <si>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</si>
  <si>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</si>
  <si>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</si>
  <si>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</si>
  <si>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</si>
  <si>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</si>
  <si>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</si>
  <si>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</si>
  <si>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</si>
  <si>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</si>
  <si>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</si>
  <si>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</si>
  <si>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</si>
  <si>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</si>
  <si>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</si>
  <si>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</si>
  <si>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</si>
  <si>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</si>
  <si>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</si>
  <si>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</si>
  <si>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</si>
  <si>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</si>
  <si>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</si>
  <si>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</si>
  <si>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</si>
  <si>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</si>
  <si>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</si>
  <si>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</si>
  <si>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</si>
  <si>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</si>
  <si>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</si>
  <si>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</si>
  <si>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</si>
  <si>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</si>
  <si>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</si>
  <si>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</si>
  <si>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</si>
  <si>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</si>
  <si>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</si>
  <si>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</si>
  <si>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</si>
  <si>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</si>
  <si>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</si>
  <si>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</si>
  <si>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</si>
  <si>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</si>
  <si>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</si>
  <si>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</si>
  <si>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</si>
  <si>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</si>
  <si>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</si>
  <si>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</si>
  <si>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</si>
  <si>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</si>
  <si>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</si>
  <si>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</si>
  <si>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</si>
  <si>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</si>
  <si>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</si>
  <si>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</si>
  <si>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</si>
  <si>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</si>
  <si>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</si>
  <si>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</si>
  <si>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</si>
  <si>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</si>
  <si>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</si>
  <si>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</si>
  <si>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</si>
  <si>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</si>
  <si>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</si>
  <si>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</si>
  <si>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</si>
  <si>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</si>
  <si>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</si>
  <si>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</si>
  <si>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</si>
  <si>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</si>
  <si>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</si>
  <si>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</si>
  <si>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</si>
  <si>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</si>
  <si>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</si>
  <si>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</si>
  <si>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</si>
  <si>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</si>
  <si>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</si>
  <si>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</si>
  <si>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</si>
  <si>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</si>
  <si>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</si>
  <si>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</si>
  <si>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</si>
  <si>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</si>
  <si>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</si>
  <si>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</si>
  <si>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</si>
  <si>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</si>
  <si>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</si>
  <si>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</si>
  <si>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</si>
  <si>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</si>
  <si>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</si>
  <si>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</si>
  <si>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</si>
  <si>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</si>
  <si>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</si>
  <si>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</si>
  <si>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</si>
  <si>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</si>
  <si>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</si>
  <si>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</si>
  <si>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</si>
  <si>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</si>
  <si>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</si>
  <si>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</si>
  <si>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</si>
  <si>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</si>
  <si>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</si>
  <si>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</si>
  <si>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</si>
  <si>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</si>
  <si>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</si>
  <si>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</si>
  <si>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</si>
  <si>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</si>
  <si>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</si>
  <si>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</si>
  <si>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</si>
  <si>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</si>
  <si>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</si>
  <si>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</si>
  <si>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</si>
  <si>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</si>
  <si>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</si>
  <si>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</si>
  <si>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</si>
  <si>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</si>
  <si>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</si>
  <si>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</si>
  <si>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</si>
  <si>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</si>
  <si>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</si>
  <si>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</si>
  <si>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</si>
  <si>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</si>
  <si>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</si>
  <si>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</si>
  <si>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</si>
  <si>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</si>
  <si>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</si>
  <si>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</si>
  <si>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</si>
  <si>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</si>
  <si>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</si>
  <si>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</si>
  <si>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</si>
  <si>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</si>
  <si>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</si>
  <si>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</si>
  <si>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</si>
  <si>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</si>
  <si>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</si>
  <si>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</si>
  <si>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</si>
  <si>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</si>
  <si>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</si>
  <si>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</si>
  <si>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</si>
  <si>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</si>
  <si>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</si>
  <si>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</si>
  <si>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</si>
  <si>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</si>
  <si>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</si>
  <si>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</si>
  <si>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</si>
  <si>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</si>
  <si>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</si>
  <si>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</si>
  <si>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</si>
  <si>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</si>
  <si>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</si>
  <si>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</si>
  <si>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</si>
  <si>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</si>
  <si>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</si>
  <si>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</si>
  <si>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</si>
  <si>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</si>
  <si>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</si>
  <si>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</si>
  <si>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</si>
  <si>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</si>
  <si>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</si>
  <si>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</si>
  <si>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</si>
  <si>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</si>
  <si>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</si>
  <si>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</si>
  <si>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</si>
  <si>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</si>
  <si>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</si>
  <si>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</si>
  <si>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</si>
  <si>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</si>
  <si>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</si>
  <si>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</si>
  <si>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</si>
  <si>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</si>
  <si>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</si>
  <si>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</si>
  <si>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</si>
  <si>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</si>
  <si>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</si>
  <si>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</si>
  <si>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</si>
  <si>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</si>
  <si>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</si>
  <si>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</si>
  <si>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</si>
  <si>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</si>
  <si>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</si>
  <si>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</si>
  <si>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</si>
  <si>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</si>
  <si>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</si>
  <si>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</si>
  <si>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</si>
  <si>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</si>
  <si>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</si>
  <si>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</si>
  <si>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</si>
  <si>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</si>
  <si>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</si>
  <si>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</si>
  <si>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</si>
  <si>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</si>
  <si>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</si>
  <si>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</si>
  <si>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</si>
  <si>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</si>
  <si>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</si>
  <si>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</si>
  <si>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</si>
  <si>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</si>
  <si>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</si>
  <si>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</si>
  <si>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</si>
  <si>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</si>
  <si>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</si>
  <si>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</si>
  <si>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</si>
  <si>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</si>
  <si>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</si>
  <si>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</si>
  <si>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</si>
  <si>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</si>
  <si>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</si>
  <si>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</si>
  <si>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</si>
  <si>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</si>
  <si>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</si>
  <si>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</si>
  <si>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</si>
  <si>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</si>
  <si>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</si>
  <si>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</si>
  <si>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</si>
  <si>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</si>
  <si>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</si>
  <si>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</si>
  <si>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</si>
  <si>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</si>
  <si>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</si>
  <si>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</si>
  <si>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</si>
  <si>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</si>
  <si>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</si>
  <si>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</si>
  <si>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</si>
  <si>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</si>
  <si>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</si>
  <si>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</si>
  <si>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</si>
  <si>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</si>
  <si>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</si>
  <si>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</si>
  <si>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</si>
  <si>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</si>
  <si>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</si>
  <si>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</si>
  <si>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</si>
  <si>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</si>
  <si>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</si>
  <si>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</si>
  <si>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</si>
  <si>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</si>
  <si>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</si>
  <si>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</si>
  <si>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</si>
  <si>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</si>
  <si>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</si>
  <si>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</si>
  <si>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</si>
  <si>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</si>
  <si>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</si>
  <si>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</si>
  <si>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</si>
  <si>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</si>
  <si>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</si>
  <si>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</si>
  <si>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</si>
  <si>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</si>
  <si>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</si>
  <si>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</si>
  <si>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</si>
  <si>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</si>
  <si>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</si>
  <si>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</si>
  <si>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</si>
  <si>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</si>
  <si>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</si>
  <si>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</si>
  <si>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</si>
  <si>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</si>
  <si>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</si>
  <si>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</si>
  <si>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</si>
  <si>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</si>
  <si>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</si>
  <si>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</si>
  <si>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</si>
  <si>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</si>
  <si>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</si>
  <si>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</si>
  <si>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</si>
  <si>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</si>
  <si>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</si>
  <si>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</si>
  <si>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</si>
  <si>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</si>
  <si>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</si>
  <si>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</si>
  <si>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</si>
  <si>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</si>
  <si>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</si>
  <si>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</si>
  <si>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</si>
  <si>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</si>
  <si>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</si>
  <si>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</si>
  <si>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</si>
  <si>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</si>
  <si>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</si>
  <si>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</si>
  <si>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</si>
  <si>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</si>
  <si>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</si>
  <si>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</si>
  <si>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</si>
  <si>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</si>
  <si>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</si>
  <si>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</si>
  <si>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</si>
  <si>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</si>
  <si>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</si>
  <si>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</si>
  <si>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</si>
  <si>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</si>
  <si>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</si>
  <si>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</si>
  <si>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</si>
  <si>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</si>
  <si>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</si>
  <si>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</si>
  <si>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</si>
  <si>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</si>
  <si>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</si>
  <si>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</si>
  <si>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</si>
  <si>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</si>
  <si>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</si>
  <si>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</si>
  <si>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</si>
  <si>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</si>
  <si>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</si>
  <si>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</si>
  <si>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</si>
  <si>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</si>
  <si>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</si>
  <si>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</si>
  <si>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</si>
  <si>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</si>
  <si>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</si>
  <si>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</si>
  <si>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</si>
  <si>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</si>
  <si>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</si>
  <si>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</si>
  <si>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</si>
  <si>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</si>
  <si>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</si>
  <si>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</si>
  <si>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</si>
  <si>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</si>
  <si>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</si>
  <si>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</si>
  <si>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</si>
  <si>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</si>
  <si>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</si>
  <si>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</si>
  <si>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</si>
  <si>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</si>
  <si>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</si>
  <si>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</si>
  <si>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</si>
  <si>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</si>
  <si>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</si>
  <si>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</si>
  <si>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</si>
  <si>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</si>
  <si>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</si>
  <si>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</si>
  <si>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</si>
  <si>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</si>
  <si>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</si>
  <si>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</si>
  <si>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</si>
  <si>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</si>
  <si>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</si>
  <si>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</si>
  <si>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</si>
  <si>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</si>
  <si>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</si>
  <si>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</si>
  <si>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</si>
  <si>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</si>
  <si>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</si>
  <si>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</si>
  <si>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</si>
  <si>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</si>
  <si>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</si>
  <si>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</si>
  <si>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</si>
  <si>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</si>
  <si>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</si>
  <si>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</si>
  <si>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</si>
  <si>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</si>
  <si>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</si>
  <si>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</si>
  <si>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</si>
  <si>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</si>
  <si>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</si>
  <si>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</si>
  <si>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</si>
  <si>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</si>
  <si>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</si>
  <si>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</si>
  <si>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</si>
  <si>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</si>
  <si>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</si>
  <si>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</si>
  <si>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</si>
  <si>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</si>
  <si>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</si>
  <si>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</si>
  <si>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</si>
  <si>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</si>
  <si>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</si>
  <si>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</si>
  <si>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</si>
  <si>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</si>
  <si>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</si>
  <si>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</si>
  <si>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</si>
  <si>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</si>
  <si>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</si>
  <si>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</si>
  <si>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</si>
  <si>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</si>
  <si>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</si>
  <si>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</si>
  <si>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</si>
  <si>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</si>
  <si>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</si>
  <si>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</si>
  <si>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</si>
  <si>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</si>
  <si>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</si>
  <si>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</si>
  <si>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</si>
  <si>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</si>
  <si>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</si>
  <si>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</si>
  <si>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</si>
  <si>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</si>
  <si>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</si>
  <si>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</si>
  <si>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</si>
  <si>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</si>
  <si>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</si>
  <si>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</si>
  <si>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</si>
  <si>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</si>
  <si>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</si>
  <si>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</si>
  <si>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</si>
  <si>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</si>
  <si>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</si>
  <si>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</si>
  <si>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</si>
  <si>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</si>
  <si>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</si>
  <si>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</si>
  <si>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</si>
  <si>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</si>
  <si>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</si>
  <si>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</si>
  <si>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</si>
  <si>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</si>
  <si>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</si>
  <si>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</si>
  <si>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</si>
  <si>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</si>
  <si>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</si>
  <si>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</si>
  <si>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</si>
  <si>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</si>
  <si>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</si>
  <si>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</si>
  <si>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</si>
  <si>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</si>
  <si>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</si>
  <si>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</si>
  <si>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</si>
  <si>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</si>
  <si>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</si>
  <si>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</si>
  <si>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</si>
  <si>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</si>
  <si>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</si>
  <si>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</si>
  <si>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</si>
  <si>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</si>
  <si>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</si>
  <si>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</si>
  <si>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</si>
  <si>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</si>
  <si>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</si>
  <si>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</si>
  <si>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</si>
  <si>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</si>
  <si>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</si>
  <si>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</si>
  <si>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</si>
  <si>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</si>
  <si>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</si>
  <si>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</si>
  <si>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</si>
  <si>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</si>
  <si>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</si>
  <si>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</si>
  <si>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</si>
  <si>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</si>
  <si>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</si>
  <si>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</si>
  <si>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</si>
  <si>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</si>
  <si>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</si>
  <si>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</si>
  <si>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</si>
  <si>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</si>
  <si>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</si>
  <si>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</si>
  <si>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</si>
  <si>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</si>
  <si>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</si>
  <si>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</si>
  <si>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</si>
  <si>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</si>
  <si>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</si>
  <si>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</si>
  <si>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</si>
  <si>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</si>
  <si>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</si>
  <si>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</si>
  <si>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</si>
  <si>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</si>
  <si>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</si>
  <si>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</si>
  <si>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</si>
  <si>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</si>
  <si>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</si>
  <si>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</si>
  <si>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</si>
  <si>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</si>
  <si>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</si>
  <si>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</si>
  <si>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</si>
  <si>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</si>
  <si>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</si>
  <si>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</si>
  <si>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</si>
  <si>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</si>
  <si>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</si>
  <si>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</si>
  <si>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</si>
  <si>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</si>
  <si>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</si>
  <si>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</si>
  <si>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</si>
  <si>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</si>
  <si>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</si>
  <si>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</si>
  <si>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</si>
  <si>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</si>
  <si>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</si>
  <si>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</si>
  <si>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</si>
  <si>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</si>
  <si>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</si>
  <si>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</si>
  <si>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</si>
  <si>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</si>
  <si>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</si>
  <si>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</si>
  <si>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</si>
  <si>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</si>
  <si>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</si>
  <si>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</si>
  <si>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</si>
  <si>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</si>
  <si>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</si>
  <si>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</si>
  <si>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</si>
  <si>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</si>
  <si>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</si>
  <si>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</si>
  <si>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</si>
  <si>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</si>
  <si>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</si>
  <si>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</si>
  <si>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</si>
  <si>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</si>
  <si>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</si>
  <si>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</si>
  <si>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</si>
  <si>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</si>
  <si>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</si>
  <si>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</si>
  <si>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</si>
  <si>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</si>
  <si>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</si>
  <si>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</si>
  <si>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</si>
  <si>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</si>
  <si>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</si>
  <si>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</si>
  <si>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</si>
  <si>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</si>
  <si>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</si>
  <si>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</si>
  <si>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</si>
  <si>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</si>
  <si>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</si>
  <si>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</si>
  <si>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</si>
  <si>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</si>
  <si>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</si>
  <si>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</si>
  <si>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</si>
  <si>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</si>
  <si>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</si>
  <si>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</si>
  <si>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</si>
  <si>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</si>
  <si>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</si>
  <si>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</si>
  <si>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</si>
  <si>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</si>
  <si>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</si>
  <si>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</si>
  <si>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</si>
  <si>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</si>
  <si>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</si>
  <si>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</si>
  <si>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</si>
  <si>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</si>
  <si>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</si>
  <si>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</si>
  <si>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</si>
  <si>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</si>
  <si>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</si>
  <si>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</si>
  <si>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</si>
  <si>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</si>
  <si>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</si>
  <si>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</si>
  <si>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</si>
  <si>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</si>
  <si>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</si>
  <si>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</si>
  <si>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</si>
  <si>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</si>
  <si>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</si>
  <si>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</si>
  <si>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</si>
  <si>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</si>
  <si>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</si>
  <si>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</si>
  <si>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</si>
  <si>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</si>
  <si>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</si>
  <si>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</si>
  <si>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</si>
  <si>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</si>
  <si>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</si>
  <si>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</si>
  <si>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</si>
  <si>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</si>
  <si>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</si>
  <si>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</si>
  <si>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</si>
  <si>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</si>
  <si>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</si>
  <si>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</si>
  <si>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</si>
  <si>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</si>
  <si>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</si>
  <si>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</si>
  <si>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</si>
  <si>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</si>
  <si>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</si>
  <si>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</si>
  <si>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</si>
  <si>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</si>
  <si>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</si>
  <si>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</si>
  <si>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</si>
  <si>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</si>
  <si>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</si>
  <si>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</si>
  <si>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</si>
  <si>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</si>
  <si>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</si>
  <si>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</si>
  <si>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</si>
  <si>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</si>
  <si>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</si>
  <si>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</si>
  <si>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</si>
  <si>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</si>
  <si>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</si>
  <si>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</si>
  <si>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</si>
  <si>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</si>
  <si>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</si>
  <si>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</si>
  <si>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</si>
  <si>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</si>
  <si>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</si>
  <si>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</si>
  <si>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</si>
  <si>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</si>
  <si>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</si>
  <si>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</si>
  <si>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</si>
  <si>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</si>
  <si>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</si>
  <si>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</si>
  <si>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</si>
  <si>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</si>
  <si>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</si>
  <si>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</si>
  <si>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</si>
  <si>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</si>
  <si>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</si>
  <si>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</si>
  <si>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</si>
  <si>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</si>
  <si>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</si>
  <si>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</si>
  <si>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</si>
  <si>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</si>
  <si>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</si>
  <si>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</si>
  <si>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</si>
  <si>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</si>
  <si>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</si>
  <si>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</si>
  <si>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</si>
  <si>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</si>
  <si>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</si>
  <si>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</si>
  <si>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</si>
  <si>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</si>
  <si>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</si>
  <si>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</si>
  <si>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</si>
  <si>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</si>
  <si>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</si>
  <si>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</si>
  <si>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</si>
  <si>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</si>
  <si>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</si>
  <si>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</si>
  <si>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</si>
  <si>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</si>
  <si>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</si>
  <si>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</si>
  <si>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</si>
  <si>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</si>
  <si>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</si>
  <si>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</si>
  <si>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</si>
  <si>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</si>
  <si>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</si>
  <si>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</si>
  <si>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</si>
  <si>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</si>
  <si>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</si>
  <si>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</si>
  <si>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</si>
  <si>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</si>
  <si>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</si>
  <si>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</si>
  <si>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</si>
  <si>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</si>
  <si>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</si>
  <si>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</si>
  <si>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</si>
  <si>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</si>
  <si>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</si>
  <si>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</si>
  <si>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</si>
  <si>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</si>
  <si>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</si>
  <si>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</si>
  <si>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</si>
  <si>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</si>
  <si>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</si>
  <si>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</si>
  <si>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</si>
  <si>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</si>
  <si>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</si>
  <si>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</si>
  <si>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</si>
  <si>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</si>
  <si>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</si>
  <si>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</si>
  <si>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</si>
  <si>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</si>
  <si>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</si>
  <si>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</si>
  <si>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</si>
  <si>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</si>
  <si>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</si>
  <si>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</si>
  <si>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</si>
  <si>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</si>
  <si>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</si>
  <si>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</si>
  <si>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</si>
  <si>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</si>
  <si>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</si>
  <si>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</si>
  <si>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</si>
  <si>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</si>
  <si>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</si>
  <si>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</si>
  <si>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</si>
  <si>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</si>
  <si>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</si>
  <si>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</si>
  <si>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</si>
  <si>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</si>
  <si>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</si>
  <si>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</si>
  <si>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</si>
  <si>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</si>
  <si>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</si>
  <si>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</si>
  <si>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</si>
  <si>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</si>
  <si>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</si>
  <si>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</si>
  <si>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</si>
  <si>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</si>
  <si>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</si>
  <si>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</si>
  <si>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</si>
  <si>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</si>
  <si>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</si>
  <si>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</si>
  <si>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</si>
  <si>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</si>
  <si>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</si>
  <si>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</si>
  <si>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</si>
  <si>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</si>
  <si>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</si>
  <si>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</si>
  <si>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</si>
  <si>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</si>
  <si>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</si>
  <si>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</si>
  <si>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</si>
  <si>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</si>
  <si>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</si>
  <si>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</si>
  <si>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</si>
  <si>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</si>
  <si>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</si>
  <si>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</si>
  <si>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</si>
  <si>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</si>
  <si>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</si>
  <si>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</si>
  <si>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</si>
  <si>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</si>
  <si>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</si>
  <si>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</si>
  <si>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</si>
  <si>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</si>
  <si>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</si>
  <si>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</si>
  <si>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</si>
  <si>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</si>
  <si>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</si>
  <si>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</si>
  <si>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</si>
  <si>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</si>
  <si>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</si>
  <si>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</si>
  <si>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</si>
  <si>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</si>
  <si>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</si>
  <si>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</si>
  <si>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</si>
  <si>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</si>
  <si>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</si>
  <si>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</si>
  <si>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</si>
  <si>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</si>
  <si>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</si>
  <si>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</si>
  <si>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</si>
  <si>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</si>
  <si>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</si>
  <si>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</si>
  <si>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</si>
  <si>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</si>
  <si>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</si>
  <si>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</si>
  <si>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</si>
  <si>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</si>
  <si>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</si>
  <si>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</si>
  <si>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</si>
  <si>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</si>
  <si>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</si>
  <si>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</si>
  <si>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</si>
  <si>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</si>
  <si>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</si>
  <si>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</si>
  <si>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</si>
  <si>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</si>
  <si>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</si>
  <si>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</si>
  <si>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</si>
  <si>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</si>
  <si>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</si>
  <si>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</si>
  <si>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</si>
  <si>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</si>
  <si>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</si>
  <si>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</si>
  <si>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</si>
  <si>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</si>
  <si>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</si>
  <si>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</si>
  <si>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</si>
  <si>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</si>
  <si>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</si>
  <si>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</si>
  <si>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</si>
  <si>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</si>
  <si>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</si>
  <si>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</si>
  <si>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</si>
  <si>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</si>
  <si>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</si>
  <si>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</si>
  <si>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</si>
  <si>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</si>
  <si>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</si>
  <si>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</si>
  <si>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</si>
  <si>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</si>
  <si>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</si>
  <si>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</si>
  <si>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</si>
  <si>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</si>
  <si>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</si>
  <si>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</si>
  <si>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</si>
  <si>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</si>
  <si>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</si>
  <si>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</si>
  <si>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</si>
  <si>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</si>
  <si>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</si>
  <si>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</si>
  <si>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</si>
  <si>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</si>
  <si>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</si>
  <si>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</si>
  <si>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</si>
  <si>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</si>
  <si>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</si>
  <si>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</si>
  <si>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</si>
  <si>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</si>
  <si>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</si>
  <si>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</si>
  <si>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</si>
  <si>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</si>
  <si>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</si>
  <si>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</si>
  <si>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</si>
  <si>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</si>
  <si>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</si>
  <si>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</si>
  <si>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</si>
  <si>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</si>
  <si>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</si>
  <si>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</si>
  <si>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</si>
  <si>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</si>
  <si>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</si>
  <si>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</si>
  <si>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</si>
  <si>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</si>
  <si>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</si>
  <si>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</si>
  <si>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</si>
  <si>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</si>
  <si>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</si>
  <si>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</si>
  <si>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</si>
  <si>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</si>
  <si>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</si>
  <si>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</si>
  <si>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</si>
  <si>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</si>
  <si>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</si>
  <si>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</si>
  <si>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</si>
  <si>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</si>
  <si>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</si>
  <si>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</si>
  <si>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</si>
  <si>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</si>
  <si>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</si>
  <si>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</si>
  <si>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</si>
  <si>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</si>
  <si>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</si>
  <si>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</si>
  <si>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</si>
  <si>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</si>
  <si>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</si>
  <si>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</si>
  <si>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</si>
  <si>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</si>
  <si>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</si>
  <si>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</si>
  <si>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</si>
  <si>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</si>
  <si>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</si>
  <si>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</si>
  <si>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</si>
  <si>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</si>
  <si>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</si>
  <si>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</si>
  <si>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</si>
  <si>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</si>
  <si>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</si>
  <si>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</si>
  <si>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</si>
  <si>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</si>
  <si>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</si>
  <si>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</si>
  <si>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</si>
  <si>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</si>
  <si>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</si>
  <si>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</si>
  <si>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</si>
  <si>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</si>
  <si>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</si>
  <si>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</si>
  <si>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</si>
  <si>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</si>
  <si>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</si>
  <si>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</si>
  <si>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</si>
  <si>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</si>
  <si>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</si>
  <si>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</si>
  <si>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</si>
  <si>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</si>
  <si>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</si>
  <si>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</si>
  <si>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</si>
  <si>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</si>
  <si>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</si>
  <si>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</si>
  <si>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</si>
  <si>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</si>
  <si>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</si>
  <si>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</si>
  <si>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</si>
  <si>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</si>
  <si>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</si>
  <si>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</si>
  <si>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</si>
  <si>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</si>
  <si>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</si>
  <si>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</si>
  <si>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</si>
  <si>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</si>
  <si>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</si>
  <si>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</si>
  <si>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</si>
  <si>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</si>
  <si>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</si>
  <si>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</si>
  <si>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</si>
  <si>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</si>
  <si>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</si>
  <si>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</si>
  <si>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</si>
  <si>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</si>
  <si>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</si>
  <si>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</si>
  <si>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</si>
  <si>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</si>
  <si>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</si>
  <si>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</si>
  <si>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</si>
  <si>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</si>
  <si>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</si>
  <si>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</si>
  <si>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</si>
  <si>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</si>
  <si>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</si>
  <si>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</si>
  <si>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</si>
  <si>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</si>
  <si>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</si>
  <si>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</si>
  <si>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</si>
  <si>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</si>
  <si>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</si>
  <si>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</si>
  <si>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</si>
  <si>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</si>
  <si>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</si>
  <si>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</si>
  <si>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</si>
  <si>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</si>
  <si>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</si>
  <si>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</si>
  <si>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</si>
  <si>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</si>
  <si>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</si>
  <si>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</si>
  <si>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</si>
  <si>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</si>
  <si>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</si>
  <si>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</si>
  <si>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</si>
  <si>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</si>
  <si>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</si>
  <si>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</si>
  <si>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</si>
  <si>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</si>
  <si>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</si>
  <si>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</si>
  <si>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</si>
  <si>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</si>
  <si>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</si>
  <si>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</si>
  <si>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</si>
  <si>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</si>
  <si>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</si>
  <si>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</si>
  <si>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</si>
  <si>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</si>
  <si>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</si>
  <si>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</si>
  <si>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</si>
  <si>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</si>
  <si>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</si>
  <si>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</si>
  <si>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</si>
  <si>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</si>
  <si>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</si>
  <si>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</si>
  <si>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</si>
  <si>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</si>
  <si>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</si>
  <si>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</si>
  <si>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</si>
  <si>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</si>
  <si>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</si>
  <si>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</si>
  <si>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</si>
  <si>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</si>
  <si>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</si>
  <si>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</si>
  <si>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</si>
  <si>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</si>
  <si>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</si>
  <si>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</si>
  <si>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</si>
  <si>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</si>
  <si>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</si>
  <si>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</si>
  <si>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</si>
  <si>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</si>
  <si>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</si>
  <si>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</si>
  <si>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</si>
  <si>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</si>
  <si>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</si>
  <si>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</si>
  <si>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</si>
  <si>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</si>
  <si>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</si>
  <si>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</si>
  <si>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</si>
  <si>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</si>
  <si>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</si>
  <si>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</si>
  <si>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</si>
  <si>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</si>
  <si>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</si>
  <si>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</si>
  <si>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</si>
  <si>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</si>
  <si>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</si>
  <si>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</si>
  <si>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</si>
  <si>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</si>
  <si>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</si>
  <si>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</si>
  <si>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</si>
  <si>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</si>
  <si>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</si>
  <si>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</si>
  <si>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</si>
  <si>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</si>
  <si>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</si>
  <si>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</si>
  <si>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</si>
  <si>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</si>
  <si>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</si>
  <si>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</si>
  <si>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</si>
  <si>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</si>
  <si>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</si>
  <si>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</si>
  <si>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</si>
  <si>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</si>
  <si>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</si>
  <si>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</si>
  <si>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</si>
  <si>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</si>
  <si>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</si>
  <si>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</si>
  <si>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</si>
  <si>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</si>
  <si>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</si>
  <si>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</si>
  <si>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</si>
  <si>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</si>
  <si>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</si>
  <si>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</si>
  <si>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</si>
  <si>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</si>
  <si>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</si>
  <si>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</si>
  <si>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</si>
  <si>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</si>
  <si>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</si>
  <si>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</si>
  <si>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</si>
  <si>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</si>
  <si>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</si>
  <si>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</si>
  <si>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</si>
  <si>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</si>
  <si>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</si>
  <si>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</si>
  <si>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</si>
  <si>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</si>
  <si>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</si>
  <si>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</si>
  <si>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</si>
  <si>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</si>
  <si>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</si>
  <si>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</si>
  <si>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</si>
  <si>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</si>
  <si>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</si>
  <si>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</si>
  <si>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</si>
  <si>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</si>
  <si>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</si>
  <si>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</si>
  <si>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</si>
  <si>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</si>
  <si>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</si>
  <si>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</si>
  <si>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</si>
  <si>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</si>
  <si>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</si>
  <si>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</si>
  <si>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</si>
  <si>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</si>
  <si>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</si>
  <si>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</si>
  <si>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</si>
  <si>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</si>
  <si>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</si>
  <si>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</si>
  <si>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</si>
  <si>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</si>
  <si>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</si>
  <si>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</si>
  <si>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</si>
  <si>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</si>
  <si>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</si>
  <si>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</si>
  <si>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</si>
  <si>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</si>
  <si>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</si>
  <si>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</si>
  <si>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</si>
  <si>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</si>
  <si>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</si>
  <si>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</si>
  <si>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</si>
  <si>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</si>
  <si>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</si>
  <si>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</si>
  <si>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</si>
  <si>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</si>
  <si>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</si>
  <si>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</si>
  <si>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</si>
  <si>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</si>
  <si>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</si>
  <si>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</si>
  <si>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</si>
  <si>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</si>
  <si>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</si>
  <si>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</si>
  <si>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</si>
  <si>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</si>
  <si>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</si>
  <si>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</si>
  <si>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</si>
  <si>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</si>
  <si>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</si>
  <si>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</si>
  <si>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</si>
  <si>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</si>
  <si>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</si>
  <si>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</si>
  <si>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</si>
  <si>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</si>
  <si>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</si>
  <si>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</si>
  <si>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</si>
  <si>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</si>
  <si>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</si>
  <si>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</si>
  <si>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</si>
  <si>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</si>
  <si>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</si>
  <si>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</si>
  <si>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</si>
  <si>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</si>
  <si>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</si>
  <si>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</si>
  <si>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</si>
  <si>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</si>
  <si>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</si>
  <si>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</si>
  <si>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</si>
  <si>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</si>
  <si>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</si>
  <si>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</si>
  <si>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</si>
  <si>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</si>
  <si>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</si>
  <si>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</si>
  <si>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</si>
  <si>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</si>
  <si>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</si>
  <si>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</si>
  <si>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</si>
  <si>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</si>
  <si>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</si>
  <si>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</si>
  <si>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</si>
  <si>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</si>
  <si>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</si>
  <si>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</si>
  <si>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</si>
  <si>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</si>
  <si>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</si>
  <si>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</si>
  <si>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</si>
  <si>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</si>
  <si>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</si>
  <si>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</si>
  <si>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</si>
  <si>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</si>
  <si>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</si>
  <si>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</si>
  <si>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</si>
  <si>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</si>
  <si>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</si>
  <si>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</si>
  <si>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</si>
  <si>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</si>
  <si>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</si>
  <si>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</si>
  <si>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</si>
  <si>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</si>
  <si>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</si>
  <si>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</si>
  <si>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</si>
  <si>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</si>
  <si>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</si>
  <si>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</si>
  <si>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</si>
  <si>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</si>
  <si>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</si>
  <si>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</si>
  <si>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</si>
  <si>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</si>
  <si>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</si>
  <si>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</si>
  <si>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</si>
  <si>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</si>
  <si>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</si>
  <si>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</si>
  <si>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</si>
  <si>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</si>
  <si>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</si>
  <si>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</si>
  <si>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</si>
  <si>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</si>
  <si>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</si>
  <si>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</si>
  <si>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</si>
  <si>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</si>
  <si>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</si>
  <si>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</si>
  <si>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</si>
  <si>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</si>
  <si>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</si>
  <si>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</si>
  <si>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</si>
  <si>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</si>
  <si>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</si>
  <si>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</si>
  <si>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</si>
  <si>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</si>
  <si>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</si>
  <si>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</si>
  <si>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</si>
  <si>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</si>
  <si>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</si>
  <si>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</si>
  <si>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</si>
  <si>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</si>
  <si>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</si>
  <si>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</si>
  <si>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</si>
  <si>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</si>
  <si>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</si>
  <si>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</si>
  <si>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</si>
  <si>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</si>
  <si>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</si>
  <si>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</si>
  <si>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</si>
  <si>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</si>
  <si>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</si>
  <si>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</si>
  <si>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</si>
  <si>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</si>
  <si>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</si>
  <si>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</si>
  <si>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</si>
  <si>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</si>
  <si>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</si>
  <si>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</si>
  <si>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</si>
  <si>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</si>
  <si>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</si>
  <si>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</si>
  <si>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</si>
  <si>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</si>
  <si>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</si>
  <si>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</si>
  <si>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</si>
  <si>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</si>
  <si>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</si>
  <si>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</si>
  <si>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</si>
  <si>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</si>
  <si>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</si>
  <si>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</si>
  <si>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</si>
  <si>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</si>
  <si>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</si>
  <si>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</si>
  <si>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</si>
  <si>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</si>
  <si>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</si>
  <si>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</si>
  <si>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</si>
  <si>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</si>
  <si>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</si>
  <si>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</si>
  <si>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</si>
  <si>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</si>
  <si>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</si>
  <si>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</si>
  <si>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</si>
  <si>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</si>
  <si>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</si>
  <si>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</si>
  <si>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</si>
  <si>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</si>
  <si>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</si>
  <si>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</si>
  <si>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</si>
  <si>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</si>
  <si>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</si>
  <si>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</si>
  <si>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</si>
  <si>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</si>
  <si>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</si>
  <si>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</si>
  <si>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</si>
  <si>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</si>
  <si>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</si>
  <si>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</si>
  <si>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</si>
  <si>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</si>
  <si>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</si>
  <si>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</si>
  <si>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</si>
  <si>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</si>
  <si>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</si>
  <si>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</si>
  <si>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</si>
  <si>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</si>
  <si>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</si>
  <si>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</si>
  <si>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</si>
  <si>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</si>
  <si>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</si>
  <si>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</si>
  <si>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</si>
  <si>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</si>
  <si>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</si>
  <si>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</si>
  <si>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</si>
  <si>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</si>
  <si>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</si>
  <si>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</si>
  <si>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</si>
  <si>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</si>
  <si>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</si>
  <si>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</si>
  <si>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</si>
  <si>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</si>
  <si>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</si>
  <si>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</si>
  <si>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</si>
  <si>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</si>
  <si>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</si>
  <si>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</si>
  <si>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</si>
  <si>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</si>
  <si>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</si>
  <si>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</si>
  <si>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</si>
  <si>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</si>
  <si>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</si>
  <si>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</si>
  <si>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</si>
  <si>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</si>
  <si>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</si>
  <si>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</si>
  <si>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</si>
  <si>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</si>
  <si>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</si>
  <si>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</si>
  <si>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</si>
  <si>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</si>
  <si>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</si>
  <si>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</si>
  <si>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</si>
  <si>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</si>
  <si>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</si>
  <si>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</si>
  <si>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</si>
  <si>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</si>
  <si>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</si>
  <si>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</si>
  <si>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</si>
  <si>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</si>
  <si>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</si>
  <si>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</si>
  <si>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</si>
  <si>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</si>
  <si>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</si>
  <si>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</si>
  <si>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</si>
  <si>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</si>
  <si>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</si>
  <si>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</si>
  <si>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</si>
  <si>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</si>
  <si>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</si>
  <si>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</si>
  <si>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</si>
  <si>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</si>
  <si>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</si>
  <si>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</si>
  <si>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</si>
  <si>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</si>
  <si>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</si>
  <si>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</si>
  <si>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</si>
  <si>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</si>
  <si>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</si>
  <si>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</si>
  <si>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</si>
  <si>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</si>
  <si>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</si>
  <si>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</si>
  <si>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</si>
  <si>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</si>
  <si>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</si>
  <si>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</si>
  <si>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</si>
  <si>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</si>
  <si>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</si>
  <si>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</si>
  <si>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</si>
  <si>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</si>
  <si>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</si>
  <si>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</si>
  <si>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</si>
  <si>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</si>
  <si>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</si>
  <si>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</si>
  <si>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</si>
  <si>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</si>
  <si>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</si>
  <si>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</si>
  <si>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</si>
  <si>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</si>
  <si>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</si>
  <si>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</si>
  <si>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</si>
  <si>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</si>
  <si>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</si>
  <si>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</si>
  <si>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</si>
  <si>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</si>
  <si>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</si>
  <si>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</si>
  <si>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</si>
  <si>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</si>
  <si>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</si>
  <si>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</si>
  <si>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</si>
  <si>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</si>
  <si>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</si>
  <si>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</si>
  <si>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</si>
  <si>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</si>
  <si>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</si>
  <si>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</si>
  <si>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</si>
  <si>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</si>
  <si>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</si>
  <si>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</si>
  <si>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</si>
  <si>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</si>
  <si>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</si>
  <si>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</si>
  <si>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</si>
  <si>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</si>
  <si>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</si>
  <si>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</si>
  <si>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</si>
  <si>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</si>
  <si>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</si>
  <si>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</si>
  <si>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</si>
  <si>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</si>
  <si>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</si>
  <si>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</si>
  <si>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</si>
  <si>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</si>
  <si>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</si>
  <si>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</si>
  <si>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</si>
  <si>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</si>
  <si>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</si>
  <si>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</si>
  <si>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</si>
  <si>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</si>
  <si>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</si>
  <si>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</si>
  <si>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</si>
  <si>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</si>
  <si>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</si>
  <si>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</si>
  <si>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</si>
  <si>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</si>
  <si>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</si>
  <si>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</si>
  <si>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</si>
  <si>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</si>
  <si>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</si>
  <si>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</si>
  <si>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</si>
  <si>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</si>
  <si>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</si>
  <si>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</si>
  <si>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</si>
  <si>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</si>
  <si>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</si>
  <si>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</si>
  <si>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</si>
  <si>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</si>
  <si>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</si>
  <si>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</si>
  <si>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</si>
  <si>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</si>
  <si>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</si>
  <si>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</si>
  <si>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</si>
  <si>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</si>
  <si>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</si>
  <si>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</si>
  <si>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</si>
  <si>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</si>
  <si>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</si>
  <si>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</si>
  <si>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</si>
  <si>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</si>
  <si>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</si>
  <si>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</si>
  <si>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</si>
  <si>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</si>
  <si>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</si>
  <si>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</si>
  <si>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</si>
  <si>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</si>
  <si>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</si>
  <si>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</si>
  <si>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</si>
  <si>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</si>
  <si>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</si>
  <si>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</si>
  <si>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</si>
  <si>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</si>
  <si>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</si>
  <si>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</si>
  <si>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</si>
  <si>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</si>
  <si>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</si>
  <si>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</si>
  <si>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</si>
  <si>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</si>
  <si>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</si>
  <si>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</si>
  <si>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</si>
  <si>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</si>
  <si>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</si>
  <si>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</si>
  <si>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</si>
  <si>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</si>
  <si>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</si>
  <si>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</si>
  <si>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</si>
  <si>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</si>
  <si>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</si>
  <si>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</si>
  <si>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</si>
  <si>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</si>
  <si>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</si>
  <si>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</si>
  <si>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</si>
  <si>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</si>
  <si>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</si>
  <si>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</si>
  <si>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</si>
  <si>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</si>
  <si>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</si>
  <si>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</si>
  <si>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</si>
  <si>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</si>
  <si>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</si>
  <si>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</si>
  <si>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</si>
  <si>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</si>
  <si>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</si>
  <si>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</si>
  <si>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</si>
  <si>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</si>
  <si>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</si>
  <si>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</si>
  <si>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</si>
  <si>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</si>
  <si>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</si>
  <si>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</si>
  <si>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</si>
  <si>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</si>
  <si>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</si>
  <si>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</si>
  <si>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</si>
  <si>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</si>
  <si>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</si>
  <si>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</si>
  <si>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</si>
  <si>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</si>
  <si>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</si>
  <si>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</si>
  <si>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</si>
  <si>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</si>
  <si>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</si>
  <si>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</si>
  <si>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</si>
  <si>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</si>
  <si>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</si>
  <si>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</si>
  <si>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</si>
  <si>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</si>
  <si>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</si>
  <si>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</si>
  <si>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</si>
  <si>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</si>
  <si>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</si>
  <si>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</si>
  <si>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</si>
  <si>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</si>
  <si>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</si>
  <si>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</si>
  <si>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</si>
  <si>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</si>
  <si>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</si>
  <si>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</si>
  <si>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</si>
  <si>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</si>
  <si>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</si>
  <si>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</si>
  <si>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</si>
  <si>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</si>
  <si>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</si>
  <si>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</si>
  <si>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</si>
  <si>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</si>
  <si>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</si>
  <si>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</si>
  <si>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</si>
  <si>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</si>
  <si>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</si>
  <si>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</si>
  <si>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</si>
  <si>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</si>
  <si>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</si>
  <si>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</si>
  <si>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</si>
  <si>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</si>
  <si>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</si>
  <si>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</si>
  <si>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</si>
  <si>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</si>
  <si>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</si>
  <si>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</si>
  <si>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</si>
  <si>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</si>
  <si>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</si>
  <si>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</si>
  <si>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</si>
  <si>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</si>
  <si>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</si>
  <si>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</si>
  <si>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</si>
  <si>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</si>
  <si>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</si>
  <si>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</si>
  <si>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</si>
  <si>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</si>
  <si>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</si>
  <si>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</si>
  <si>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</si>
  <si>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</si>
  <si>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</si>
  <si>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</si>
  <si>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</si>
  <si>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</si>
  <si>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</si>
  <si>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</si>
  <si>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</si>
  <si>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</si>
  <si>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</si>
  <si>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</si>
  <si>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</si>
  <si>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</si>
  <si>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</si>
  <si>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</si>
  <si>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</si>
  <si>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</si>
  <si>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</si>
  <si>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</si>
  <si>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</si>
  <si>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</si>
  <si>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</si>
  <si>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</si>
  <si>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</si>
  <si>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</si>
  <si>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</si>
  <si>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</si>
  <si>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</si>
  <si>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</si>
  <si>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</si>
  <si>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</si>
  <si>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</si>
  <si>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</si>
  <si>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</si>
  <si>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</si>
  <si>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</si>
  <si>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</si>
  <si>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</si>
  <si>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</si>
  <si>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</si>
  <si>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</si>
  <si>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</si>
  <si>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</si>
  <si>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</si>
  <si>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</si>
  <si>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</si>
  <si>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</si>
  <si>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</si>
  <si>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</si>
  <si>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</si>
  <si>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</si>
  <si>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</si>
  <si>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</si>
  <si>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</si>
  <si>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</si>
  <si>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</si>
  <si>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</si>
  <si>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</si>
  <si>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</si>
  <si>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</si>
  <si>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</si>
  <si>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</si>
  <si>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</si>
  <si>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</si>
  <si>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</si>
  <si>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</si>
  <si>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</si>
  <si>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</si>
  <si>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</si>
  <si>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</si>
  <si>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</si>
  <si>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</si>
  <si>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</si>
  <si>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</si>
  <si>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</si>
  <si>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</si>
  <si>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</si>
  <si>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</si>
  <si>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</si>
  <si>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</si>
  <si>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</si>
  <si>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</si>
  <si>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</si>
  <si>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</si>
  <si>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</si>
  <si>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</si>
  <si>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</si>
  <si>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</si>
  <si>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</si>
  <si>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</si>
  <si>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</si>
  <si>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</si>
  <si>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</si>
  <si>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</si>
  <si>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</si>
  <si>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</si>
  <si>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</si>
  <si>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</si>
  <si>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</si>
  <si>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</si>
  <si>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</si>
  <si>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</si>
  <si>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</si>
  <si>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</si>
  <si>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</si>
  <si>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</si>
  <si>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</si>
  <si>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</si>
  <si>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</si>
  <si>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</si>
  <si>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</si>
  <si>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</si>
  <si>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</si>
  <si>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</si>
  <si>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</si>
  <si>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</si>
  <si>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</si>
  <si>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</si>
  <si>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</si>
  <si>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</si>
  <si>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</si>
  <si>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</si>
  <si>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</si>
  <si>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</si>
  <si>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</si>
  <si>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</si>
  <si>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</si>
  <si>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</si>
  <si>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</si>
  <si>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</si>
  <si>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</si>
  <si>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</si>
  <si>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</si>
  <si>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</si>
  <si>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</si>
  <si>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</si>
  <si>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</si>
  <si>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</si>
  <si>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</si>
  <si>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</si>
  <si>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</si>
  <si>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</si>
  <si>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</si>
  <si>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</si>
  <si>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</si>
  <si>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</si>
  <si>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</si>
  <si>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</si>
  <si>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</si>
  <si>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</si>
  <si>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</si>
  <si>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</si>
  <si>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</si>
  <si>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</si>
  <si>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</si>
  <si>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</si>
  <si>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</si>
  <si>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</si>
  <si>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</si>
  <si>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</si>
  <si>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</si>
  <si>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</si>
  <si>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</si>
  <si>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</si>
  <si>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</si>
  <si>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</si>
  <si>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</si>
  <si>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</si>
  <si>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</si>
  <si>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</si>
  <si>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</si>
  <si>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</si>
  <si>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</si>
  <si>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</si>
  <si>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</si>
  <si>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</si>
  <si>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</si>
  <si>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</si>
  <si>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</si>
  <si>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</si>
  <si>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</si>
  <si>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</si>
  <si>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</si>
  <si>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</si>
  <si>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</si>
  <si>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</si>
  <si>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</si>
  <si>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</si>
  <si>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</si>
  <si>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</si>
  <si>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</si>
  <si>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</si>
  <si>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</si>
  <si>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</si>
  <si>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</si>
  <si>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</si>
  <si>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</si>
  <si>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</si>
  <si>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</si>
  <si>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</si>
  <si>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</si>
  <si>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</si>
  <si>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</si>
  <si>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</si>
  <si>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</si>
  <si>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</si>
  <si>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</si>
  <si>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</si>
  <si>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</si>
  <si>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</si>
  <si>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</si>
  <si>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</si>
  <si>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</si>
  <si>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</si>
  <si>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</si>
  <si>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</si>
  <si>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</si>
  <si>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</si>
  <si>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</si>
  <si>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</si>
  <si>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</si>
  <si>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</si>
  <si>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</si>
  <si>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</si>
  <si>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</si>
  <si>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</si>
  <si>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</si>
  <si>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</si>
  <si>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</si>
  <si>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</si>
  <si>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</si>
  <si>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</si>
  <si>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</si>
  <si>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</si>
  <si>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</si>
  <si>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</si>
  <si>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</si>
  <si>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</si>
  <si>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</si>
  <si>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</si>
  <si>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</si>
  <si>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</si>
  <si>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</si>
  <si>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</si>
  <si>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</si>
  <si>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</si>
  <si>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</si>
  <si>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</si>
  <si>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</si>
  <si>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</si>
  <si>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</si>
  <si>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</si>
  <si>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</si>
  <si>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</si>
  <si>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</si>
  <si>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</si>
  <si>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</si>
  <si>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</si>
  <si>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</si>
  <si>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</si>
  <si>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</si>
  <si>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</si>
  <si>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</si>
  <si>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</si>
  <si>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</si>
  <si>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</si>
  <si>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</si>
  <si>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</si>
  <si>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</si>
  <si>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</si>
  <si>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</si>
  <si>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</si>
  <si>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</si>
  <si>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</si>
  <si>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</si>
  <si>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</si>
  <si>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</si>
  <si>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</si>
  <si>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</si>
  <si>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</si>
  <si>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</si>
  <si>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</si>
  <si>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</si>
  <si>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</si>
  <si>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</si>
  <si>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</si>
  <si>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</si>
  <si>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</si>
  <si>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</si>
  <si>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</si>
  <si>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</si>
  <si>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</si>
  <si>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</si>
  <si>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</si>
  <si>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</si>
  <si>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</si>
  <si>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</si>
  <si>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</si>
  <si>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</si>
  <si>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</si>
  <si>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</si>
  <si>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</si>
  <si>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</si>
  <si>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</si>
  <si>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</si>
  <si>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</si>
  <si>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</si>
  <si>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</si>
  <si>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</si>
  <si>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</si>
  <si>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</si>
  <si>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</si>
  <si>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</si>
  <si>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</si>
  <si>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</si>
  <si>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</si>
  <si>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</si>
  <si>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</si>
  <si>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</si>
  <si>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</si>
  <si>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</si>
  <si>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</si>
  <si>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</si>
  <si>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</si>
  <si>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</si>
  <si>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</si>
  <si>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</si>
  <si>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</si>
  <si>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</si>
  <si>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</si>
  <si>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</si>
  <si>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</si>
  <si>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</si>
  <si>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</si>
  <si>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</si>
  <si>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</si>
  <si>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</si>
  <si>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</si>
  <si>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</si>
  <si>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</si>
  <si>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</si>
  <si>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</si>
  <si>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</si>
  <si>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</si>
  <si>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</si>
  <si>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</si>
  <si>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</si>
  <si>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</si>
  <si>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</si>
  <si>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</si>
  <si>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</si>
  <si>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</si>
  <si>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</si>
  <si>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</si>
  <si>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</si>
  <si>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</si>
  <si>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</si>
  <si>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</si>
  <si>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</si>
  <si>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</si>
  <si>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</si>
  <si>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</si>
  <si>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</si>
  <si>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</si>
  <si>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</si>
  <si>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</si>
  <si>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</si>
  <si>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</si>
  <si>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</si>
  <si>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</si>
  <si>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</si>
  <si>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</si>
  <si>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</si>
  <si>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</si>
  <si>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</si>
  <si>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</si>
  <si>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</si>
  <si>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</si>
  <si>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</si>
  <si>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</si>
  <si>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</si>
  <si>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</si>
  <si>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</si>
  <si>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</si>
  <si>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</si>
  <si>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</si>
  <si>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</si>
  <si>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</si>
  <si>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</si>
  <si>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</si>
  <si>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</si>
  <si>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</si>
  <si>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</si>
  <si>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</si>
  <si>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</si>
  <si>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</si>
  <si>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</si>
  <si>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</si>
  <si>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</si>
  <si>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</si>
  <si>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</si>
  <si>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</si>
  <si>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</si>
  <si>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</si>
  <si>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</si>
  <si>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</si>
  <si>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</si>
  <si>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</si>
  <si>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</si>
  <si>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</si>
  <si>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</si>
  <si>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</si>
  <si>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</si>
  <si>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</si>
  <si>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</si>
  <si>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</si>
  <si>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</si>
  <si>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</si>
  <si>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</si>
  <si>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</si>
  <si>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</si>
  <si>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</si>
  <si>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</si>
  <si>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</si>
  <si>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</si>
  <si>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</si>
  <si>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</si>
  <si>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</si>
  <si>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</si>
  <si>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</si>
  <si>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</si>
  <si>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</si>
  <si>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</si>
  <si>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</si>
  <si>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</si>
  <si>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</si>
  <si>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</si>
  <si>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</si>
  <si>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</si>
  <si>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</si>
  <si>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</si>
  <si>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</si>
  <si>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</si>
  <si>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</si>
  <si>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</si>
  <si>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</si>
  <si>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</si>
  <si>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</si>
  <si>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</si>
  <si>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</si>
  <si>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</si>
  <si>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</si>
  <si>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</si>
  <si>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</si>
  <si>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</si>
  <si>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</si>
  <si>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</si>
  <si>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</si>
  <si>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</si>
  <si>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</si>
  <si>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</si>
  <si>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</si>
  <si>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</si>
  <si>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</si>
  <si>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</si>
  <si>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</si>
  <si>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</si>
  <si>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</si>
  <si>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</si>
  <si>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</si>
  <si>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</si>
  <si>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</si>
  <si>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</si>
  <si>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</si>
  <si>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</si>
  <si>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</si>
  <si>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</si>
  <si>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</si>
  <si>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</si>
  <si>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</si>
  <si>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</si>
  <si>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</si>
  <si>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</si>
  <si>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</si>
  <si>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</si>
  <si>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</si>
  <si>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</si>
  <si>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</si>
  <si>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</si>
  <si>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</si>
  <si>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</si>
  <si>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</si>
  <si>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</si>
  <si>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</si>
  <si>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</si>
  <si>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</si>
  <si>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</si>
  <si>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</si>
  <si>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</si>
  <si>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</si>
  <si>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</si>
  <si>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</si>
  <si>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</si>
  <si>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</si>
  <si>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</si>
  <si>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</si>
  <si>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</si>
  <si>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</si>
  <si>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</si>
  <si>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</si>
  <si>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</si>
  <si>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</si>
  <si>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</si>
  <si>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</si>
  <si>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</si>
  <si>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</si>
  <si>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</si>
  <si>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</si>
  <si>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</si>
  <si>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</si>
  <si>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</si>
  <si>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</si>
  <si>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</si>
  <si>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</si>
  <si>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</si>
  <si>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</si>
  <si>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</si>
  <si>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</si>
  <si>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</si>
  <si>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</si>
  <si>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</si>
  <si>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</si>
  <si>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</si>
  <si>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</si>
  <si>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</si>
  <si>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</si>
  <si>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</si>
  <si>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</si>
  <si>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</si>
  <si>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</si>
  <si>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</si>
  <si>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</si>
  <si>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</si>
  <si>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</si>
  <si>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</si>
  <si>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</si>
  <si>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</si>
  <si>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</si>
  <si>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</si>
  <si>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</si>
  <si>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</si>
  <si>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</si>
  <si>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</si>
  <si>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</si>
  <si>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</si>
  <si>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</si>
  <si>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</si>
  <si>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</si>
  <si>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</si>
  <si>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</si>
  <si>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</si>
  <si>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</si>
  <si>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</si>
  <si>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</si>
  <si>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</si>
  <si>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</si>
  <si>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</si>
  <si>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</si>
  <si>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</si>
  <si>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</si>
  <si>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</si>
  <si>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</si>
  <si>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</si>
  <si>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</si>
  <si>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</si>
  <si>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</si>
  <si>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</si>
  <si>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</si>
  <si>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</si>
  <si>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</si>
  <si>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</si>
  <si>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</si>
  <si>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</si>
  <si>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</si>
  <si>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</si>
  <si>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</si>
  <si>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</si>
  <si>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</si>
  <si>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</si>
  <si>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</si>
  <si>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</si>
  <si>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</si>
  <si>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</si>
  <si>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</si>
  <si>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</si>
  <si>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</si>
  <si>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</si>
  <si>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</si>
  <si>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</si>
  <si>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</si>
  <si>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</si>
  <si>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</si>
  <si>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</si>
  <si>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</si>
  <si>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</si>
  <si>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</si>
  <si>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</si>
  <si>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</si>
  <si>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</si>
  <si>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</si>
  <si>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</si>
  <si>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</si>
  <si>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</si>
  <si>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</si>
  <si>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</si>
  <si>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</si>
  <si>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</si>
  <si>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</si>
  <si>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</si>
  <si>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</si>
  <si>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</si>
  <si>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</si>
  <si>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</si>
  <si>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</si>
  <si>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</si>
  <si>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</si>
  <si>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</si>
  <si>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</si>
  <si>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</si>
  <si>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</si>
  <si>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</si>
  <si>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</si>
  <si>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</si>
  <si>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</si>
  <si>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</si>
  <si>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</si>
  <si>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</si>
  <si>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</si>
  <si>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</si>
  <si>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</si>
  <si>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</si>
  <si>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</si>
  <si>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</si>
  <si>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</si>
  <si>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</si>
  <si>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</si>
  <si>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</si>
  <si>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</si>
  <si>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</si>
  <si>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</si>
  <si>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</si>
  <si>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</si>
  <si>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</si>
  <si>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</si>
  <si>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</si>
  <si>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</si>
  <si>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</si>
  <si>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</si>
  <si>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</si>
  <si>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</si>
  <si>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</si>
  <si>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</si>
  <si>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</si>
  <si>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</si>
  <si>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</si>
  <si>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</si>
  <si>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</si>
  <si>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</si>
  <si>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</si>
  <si>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</si>
  <si>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</si>
  <si>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</si>
  <si>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</si>
  <si>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</si>
  <si>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</si>
  <si>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</si>
  <si>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</si>
  <si>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</si>
  <si>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</si>
  <si>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</si>
  <si>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</si>
  <si>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</si>
  <si>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</si>
  <si>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</si>
  <si>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</si>
  <si>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</si>
  <si>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</si>
  <si>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</si>
  <si>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</si>
  <si>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</si>
  <si>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</si>
  <si>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</si>
  <si>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</si>
  <si>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</si>
  <si>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</si>
  <si>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</si>
  <si>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</si>
  <si>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</si>
  <si>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</si>
  <si>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</si>
  <si>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</si>
  <si>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</si>
  <si>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</si>
  <si>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</si>
  <si>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</si>
  <si>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</si>
  <si>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</si>
  <si>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</si>
  <si>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</si>
  <si>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</si>
  <si>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</si>
  <si>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</si>
  <si>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</si>
  <si>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</si>
  <si>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</si>
  <si>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</si>
  <si>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</si>
  <si>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</si>
  <si>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</si>
  <si>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</si>
  <si>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</si>
  <si>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</si>
  <si>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</si>
  <si>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</si>
  <si>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</si>
  <si>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</si>
  <si>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</si>
  <si>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</si>
  <si>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</si>
  <si>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</si>
  <si>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</si>
  <si>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</si>
  <si>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</si>
  <si>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</si>
  <si>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</si>
  <si>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</si>
  <si>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</si>
  <si>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</si>
  <si>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</si>
  <si>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</si>
  <si>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</si>
  <si>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</si>
  <si>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</si>
  <si>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</si>
  <si>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</si>
  <si>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</si>
  <si>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</si>
  <si>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</si>
  <si>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</si>
  <si>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</si>
  <si>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</si>
  <si>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</si>
  <si>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</si>
  <si>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</si>
  <si>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</si>
  <si>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</si>
  <si>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</si>
  <si>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</si>
  <si>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</si>
  <si>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</si>
  <si>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</si>
  <si>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</si>
  <si>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</si>
  <si>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</si>
  <si>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</si>
  <si>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</si>
  <si>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</si>
  <si>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</si>
  <si>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</si>
  <si>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</si>
  <si>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</si>
  <si>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</si>
  <si>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</si>
  <si>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</si>
  <si>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</si>
  <si>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</si>
  <si>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</si>
  <si>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</si>
  <si>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</si>
  <si>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</si>
  <si>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</si>
  <si>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</si>
  <si>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</si>
  <si>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</si>
  <si>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</si>
  <si>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</si>
  <si>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</si>
  <si>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</si>
  <si>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</si>
  <si>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</si>
  <si>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</si>
  <si>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</si>
  <si>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</si>
  <si>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</si>
  <si>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</si>
  <si>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</si>
  <si>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</si>
  <si>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</si>
  <si>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</si>
  <si>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</si>
  <si>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</si>
  <si>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</si>
  <si>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</si>
  <si>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</si>
  <si>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</si>
  <si>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</si>
  <si>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</si>
  <si>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</si>
  <si>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</si>
  <si>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</si>
  <si>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</si>
  <si>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</si>
  <si>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</si>
  <si>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</si>
  <si>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</si>
  <si>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</si>
  <si>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</si>
  <si>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</si>
  <si>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</si>
  <si>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</si>
  <si>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</si>
  <si>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</si>
  <si>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</si>
  <si>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</si>
  <si>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</si>
  <si>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</si>
  <si>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</si>
  <si>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</si>
  <si>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</si>
  <si>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</si>
  <si>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</si>
  <si>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</si>
  <si>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</si>
  <si>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</si>
  <si>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</si>
  <si>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</si>
  <si>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</si>
  <si>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</si>
  <si>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</si>
  <si>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</si>
  <si>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</si>
  <si>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</si>
  <si>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</si>
  <si>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</si>
  <si>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</si>
  <si>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</si>
  <si>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</si>
  <si>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</si>
  <si>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</si>
  <si>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</si>
  <si>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</si>
  <si>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</si>
  <si>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</si>
  <si>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</si>
  <si>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</si>
  <si>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</si>
  <si>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</si>
  <si>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</si>
  <si>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</si>
  <si>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</si>
  <si>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</si>
  <si>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</si>
  <si>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</si>
  <si>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</si>
  <si>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</si>
  <si>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</si>
  <si>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</si>
  <si>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</si>
  <si>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</si>
  <si>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</si>
  <si>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</si>
  <si>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</si>
  <si>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</si>
  <si>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</si>
  <si>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</si>
  <si>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</si>
  <si>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</si>
  <si>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</si>
  <si>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</si>
  <si>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</si>
  <si>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</si>
  <si>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</si>
  <si>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</si>
  <si>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</si>
  <si>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</si>
  <si>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</si>
  <si>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</si>
  <si>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</si>
  <si>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</si>
  <si>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</si>
  <si>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</si>
  <si>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</si>
  <si>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</si>
  <si>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</si>
  <si>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</si>
  <si>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</si>
  <si>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</si>
  <si>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</si>
  <si>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</si>
  <si>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</si>
  <si>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</si>
  <si>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</si>
  <si>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</si>
  <si>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</si>
  <si>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</si>
  <si>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</si>
  <si>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</si>
  <si>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</si>
  <si>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</si>
  <si>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</si>
  <si>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</si>
  <si>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</si>
  <si>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</si>
  <si>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</si>
  <si>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</si>
  <si>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</si>
  <si>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</si>
  <si>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</si>
  <si>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</si>
  <si>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</si>
  <si>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</si>
  <si>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</si>
  <si>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</si>
  <si>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</si>
  <si>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</si>
  <si>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</si>
  <si>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</si>
  <si>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</si>
  <si>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</si>
  <si>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</si>
  <si>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</si>
  <si>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</si>
  <si>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</si>
  <si>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</si>
  <si>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</si>
  <si>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</si>
  <si>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</si>
  <si>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</si>
  <si>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</si>
  <si>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</si>
  <si>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</si>
  <si>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</si>
  <si>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</si>
  <si>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</si>
  <si>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</si>
  <si>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</si>
  <si>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</si>
  <si>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</si>
  <si>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</si>
  <si>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</si>
  <si>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</si>
  <si>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</si>
  <si>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</si>
  <si>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</si>
  <si>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</si>
  <si>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</si>
  <si>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</si>
  <si>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</si>
  <si>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</si>
  <si>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</si>
  <si>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</si>
  <si>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</si>
  <si>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</si>
  <si>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</si>
  <si>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</si>
  <si>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</si>
  <si>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</si>
  <si>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</si>
  <si>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</si>
  <si>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</si>
  <si>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</si>
  <si>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</si>
  <si>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</si>
  <si>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</si>
  <si>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</si>
  <si>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</si>
  <si>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</si>
  <si>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</si>
  <si>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</si>
  <si>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</si>
  <si>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</si>
  <si>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</si>
  <si>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</si>
  <si>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</si>
  <si>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</si>
  <si>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</si>
  <si>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</si>
  <si>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</si>
  <si>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</si>
  <si>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</si>
  <si>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</si>
  <si>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</si>
  <si>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</si>
  <si>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</si>
  <si>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</si>
  <si>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</si>
  <si>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</si>
  <si>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</si>
  <si>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</si>
  <si>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</si>
  <si>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</si>
  <si>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</si>
  <si>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</si>
  <si>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</si>
  <si>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</si>
  <si>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</si>
  <si>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</si>
  <si>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</si>
  <si>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</si>
  <si>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</si>
  <si>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</si>
  <si>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</si>
  <si>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</si>
  <si>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</si>
  <si>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</si>
  <si>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</si>
  <si>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</si>
  <si>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</si>
  <si>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</si>
  <si>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</si>
  <si>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</si>
  <si>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</si>
  <si>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</si>
  <si>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</si>
  <si>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</si>
  <si>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</si>
  <si>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</si>
  <si>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</si>
  <si>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</si>
  <si>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</si>
  <si>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</si>
  <si>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</si>
  <si>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</si>
  <si>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</si>
  <si>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</si>
  <si>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</si>
  <si>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</si>
  <si>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</si>
  <si>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</si>
  <si>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</si>
  <si>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</si>
  <si>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</si>
  <si>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</si>
  <si>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</si>
  <si>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</si>
  <si>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</si>
  <si>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</si>
  <si>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</si>
  <si>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</si>
  <si>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</si>
  <si>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</si>
  <si>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</si>
  <si>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</si>
  <si>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</si>
  <si>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</si>
  <si>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</si>
  <si>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</si>
  <si>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</si>
  <si>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</si>
  <si>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</si>
  <si>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</si>
  <si>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</si>
  <si>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</si>
  <si>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</si>
  <si>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</si>
  <si>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</si>
  <si>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</si>
  <si>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</si>
  <si>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</si>
  <si>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</si>
  <si>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</si>
  <si>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</si>
  <si>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</si>
  <si>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</si>
  <si>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</si>
  <si>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</si>
  <si>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</si>
  <si>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</si>
  <si>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</si>
  <si>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</si>
  <si>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</si>
  <si>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</si>
  <si>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</si>
  <si>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</si>
  <si>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</si>
  <si>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</si>
  <si>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</si>
  <si>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</si>
  <si>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</si>
  <si>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</si>
  <si>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</si>
  <si>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</si>
  <si>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</si>
  <si>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</si>
  <si>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</si>
  <si>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</si>
  <si>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</si>
  <si>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</si>
  <si>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</si>
  <si>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</si>
  <si>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</si>
  <si>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</si>
  <si>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</si>
  <si>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</si>
  <si>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</si>
  <si>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</si>
  <si>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</si>
  <si>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</si>
  <si>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</si>
  <si>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</si>
  <si>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</si>
  <si>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</si>
  <si>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</si>
  <si>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</si>
  <si>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</si>
  <si>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</si>
  <si>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</si>
  <si>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</si>
  <si>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</si>
  <si>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</si>
  <si>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</si>
  <si>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</si>
  <si>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</si>
  <si>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</si>
  <si>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</si>
  <si>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</si>
  <si>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</si>
  <si>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</si>
  <si>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</si>
  <si>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</si>
  <si>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</si>
  <si>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</si>
  <si>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</si>
  <si>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</si>
  <si>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</si>
  <si>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</si>
  <si>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</si>
  <si>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</si>
  <si>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</si>
  <si>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</si>
  <si>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</si>
  <si>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</si>
  <si>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</si>
  <si>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</si>
  <si>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</si>
  <si>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</si>
  <si>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</si>
  <si>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</si>
  <si>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</si>
  <si>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</si>
  <si>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</si>
  <si>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</si>
  <si>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</si>
  <si>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</si>
  <si>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</si>
  <si>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</si>
  <si>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</si>
  <si>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</si>
  <si>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</si>
  <si>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</si>
  <si>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</si>
  <si>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</si>
  <si>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</si>
  <si>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</si>
  <si>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</si>
  <si>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</si>
  <si>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</si>
  <si>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</si>
  <si>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</si>
  <si>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</si>
  <si>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</si>
  <si>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</si>
  <si>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</si>
  <si>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</si>
  <si>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</si>
  <si>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</si>
  <si>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</si>
  <si>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</si>
  <si>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</si>
  <si>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</si>
  <si>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</si>
  <si>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</si>
  <si>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</si>
  <si>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</si>
  <si>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</si>
  <si>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</si>
  <si>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</si>
  <si>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</si>
  <si>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</si>
  <si>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</si>
  <si>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</si>
  <si>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</si>
  <si>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</si>
  <si>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</si>
  <si>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</si>
  <si>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</si>
  <si>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</si>
  <si>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</si>
  <si>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</si>
  <si>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</si>
  <si>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</si>
  <si>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</si>
  <si>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</si>
  <si>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</si>
  <si>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</si>
  <si>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</si>
  <si>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</si>
  <si>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</si>
  <si>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</si>
  <si>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</si>
  <si>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</si>
  <si>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</si>
  <si>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</si>
  <si>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</si>
  <si>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</si>
  <si>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</si>
  <si>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</si>
  <si>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</si>
  <si>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</si>
  <si>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</si>
  <si>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</si>
  <si>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</si>
  <si>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</si>
  <si>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</si>
  <si>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</si>
  <si>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</si>
  <si>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</si>
  <si>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</si>
  <si>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</si>
  <si>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</si>
  <si>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</si>
  <si>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</si>
  <si>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</si>
  <si>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</si>
  <si>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</si>
  <si>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</si>
  <si>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</si>
  <si>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</si>
  <si>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</si>
  <si>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</si>
  <si>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</si>
  <si>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</si>
  <si>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</si>
  <si>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</si>
  <si>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</si>
  <si>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</si>
  <si>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</si>
  <si>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</si>
  <si>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</si>
  <si>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</si>
  <si>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</si>
  <si>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</si>
  <si>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</si>
  <si>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</si>
  <si>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</si>
  <si>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</si>
  <si>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</si>
  <si>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</si>
  <si>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</si>
  <si>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</si>
  <si>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</si>
  <si>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</si>
  <si>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</si>
  <si>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</si>
  <si>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</si>
  <si>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</si>
  <si>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</si>
  <si>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</si>
  <si>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</si>
  <si>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</si>
  <si>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</si>
  <si>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</si>
  <si>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</si>
  <si>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</si>
  <si>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</si>
  <si>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</si>
  <si>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</si>
  <si>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</si>
  <si>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</si>
  <si>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</si>
  <si>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</si>
  <si>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</si>
  <si>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</si>
  <si>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</si>
  <si>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</si>
  <si>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</si>
  <si>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</si>
  <si>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</si>
  <si>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</si>
  <si>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</si>
  <si>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</si>
  <si>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</si>
  <si>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</si>
  <si>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</si>
  <si>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</si>
  <si>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</si>
  <si>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</si>
  <si>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</si>
  <si>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</si>
  <si>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</si>
  <si>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</si>
  <si>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</si>
  <si>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</si>
  <si>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</si>
  <si>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</si>
  <si>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</si>
  <si>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</si>
  <si>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</si>
  <si>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</si>
  <si>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</si>
  <si>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</si>
  <si>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</si>
  <si>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</si>
  <si>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</si>
  <si>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</si>
  <si>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</si>
  <si>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</si>
  <si>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</si>
  <si>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</si>
  <si>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</si>
  <si>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</si>
  <si>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</si>
  <si>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</si>
  <si>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</si>
  <si>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</si>
  <si>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</si>
  <si>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</si>
  <si>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</si>
  <si>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</si>
  <si>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</si>
  <si>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</si>
  <si>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</si>
  <si>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</si>
  <si>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</si>
  <si>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</si>
  <si>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</si>
  <si>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</si>
  <si>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</si>
  <si>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</si>
  <si>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</si>
  <si>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</si>
  <si>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</si>
  <si>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</si>
  <si>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</si>
  <si>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</si>
  <si>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</si>
  <si>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</si>
  <si>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</si>
  <si>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</si>
  <si>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</si>
  <si>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</si>
  <si>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</si>
  <si>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</si>
  <si>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</si>
  <si>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</si>
  <si>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</si>
  <si>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</si>
  <si>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</si>
  <si>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</si>
  <si>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</si>
  <si>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</si>
  <si>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</si>
  <si>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</si>
  <si>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</si>
  <si>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</si>
  <si>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</si>
  <si>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</si>
  <si>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</si>
  <si>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</si>
  <si>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</si>
  <si>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</si>
  <si>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</si>
  <si>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</si>
  <si>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</si>
  <si>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</si>
  <si>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</si>
  <si>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</si>
  <si>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</si>
  <si>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</si>
  <si>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</si>
  <si>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</si>
  <si>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</si>
  <si>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</si>
  <si>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</si>
  <si>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</si>
  <si>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</si>
  <si>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</si>
  <si>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</si>
  <si>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</si>
  <si>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</si>
  <si>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</si>
  <si>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</si>
  <si>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</si>
  <si>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</si>
  <si>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</si>
  <si>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</si>
  <si>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</si>
  <si>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</si>
  <si>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</si>
  <si>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</si>
  <si>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</si>
  <si>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</si>
  <si>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</si>
  <si>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</si>
  <si>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</si>
  <si>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</si>
  <si>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</si>
  <si>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</si>
  <si>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</si>
  <si>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</si>
  <si>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</si>
  <si>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</si>
  <si>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</si>
  <si>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</si>
  <si>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</si>
  <si>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</si>
  <si>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</si>
  <si>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</si>
  <si>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</si>
  <si>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</si>
  <si>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</si>
  <si>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</si>
  <si>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</si>
  <si>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</si>
  <si>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</si>
  <si>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</si>
  <si>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</si>
  <si>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</si>
  <si>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</si>
  <si>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</si>
  <si>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</si>
  <si>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</si>
  <si>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</si>
  <si>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</si>
  <si>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</si>
  <si>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</si>
  <si>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</si>
  <si>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</si>
  <si>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</si>
  <si>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</si>
  <si>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</si>
  <si>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</si>
  <si>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</si>
  <si>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</si>
  <si>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</si>
  <si>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</si>
  <si>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</si>
  <si>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</si>
  <si>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</si>
  <si>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</si>
  <si>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</si>
  <si>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</si>
  <si>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</si>
  <si>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</si>
  <si>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</si>
  <si>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</si>
  <si>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</si>
  <si>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</si>
  <si>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</si>
  <si>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</si>
  <si>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</si>
  <si>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</si>
  <si>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</si>
  <si>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</si>
  <si>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</si>
  <si>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</si>
  <si>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</si>
  <si>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</si>
  <si>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</si>
  <si>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</si>
  <si>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</si>
  <si>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</si>
  <si>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</si>
  <si>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</si>
  <si>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</si>
  <si>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</si>
  <si>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</si>
  <si>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</si>
  <si>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</si>
  <si>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</si>
  <si>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</si>
  <si>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</si>
  <si>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</si>
  <si>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</si>
  <si>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</si>
  <si>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</si>
  <si>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</si>
  <si>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</si>
  <si>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</si>
  <si>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</si>
  <si>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</si>
  <si>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</si>
  <si>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</si>
  <si>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</si>
  <si>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</si>
  <si>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</si>
  <si>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</si>
  <si>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</si>
  <si>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</si>
  <si>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</si>
  <si>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</si>
  <si>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</si>
  <si>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</si>
  <si>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</si>
  <si>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</si>
  <si>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</si>
  <si>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</si>
  <si>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</si>
  <si>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</si>
  <si>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</si>
  <si>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</si>
  <si>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</si>
  <si>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</si>
  <si>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</si>
  <si>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</si>
  <si>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</si>
  <si>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</si>
  <si>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</si>
  <si>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</si>
  <si>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</si>
  <si>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</si>
  <si>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</si>
  <si>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</si>
  <si>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</si>
  <si>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</si>
  <si>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</si>
  <si>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</si>
  <si>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</si>
  <si>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</si>
  <si>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</si>
  <si>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</si>
  <si>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</si>
  <si>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</si>
  <si>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</si>
  <si>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</si>
  <si>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</si>
  <si>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</si>
  <si>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</si>
  <si>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</si>
  <si>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</si>
  <si>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</si>
  <si>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</si>
  <si>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</si>
  <si>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</si>
  <si>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</si>
  <si>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</si>
  <si>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</si>
  <si>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</si>
  <si>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</si>
  <si>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</si>
  <si>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</si>
  <si>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</si>
  <si>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</si>
  <si>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</si>
  <si>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</si>
  <si>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</si>
  <si>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</si>
  <si>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</si>
  <si>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</si>
  <si>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</si>
  <si>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</si>
  <si>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</si>
  <si>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</si>
  <si>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</si>
  <si>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</si>
  <si>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</si>
  <si>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</si>
  <si>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</si>
  <si>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</si>
  <si>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</si>
  <si>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</si>
  <si>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</si>
  <si>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</si>
  <si>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</si>
  <si>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</si>
  <si>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</si>
  <si>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</si>
  <si>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</si>
  <si>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</si>
  <si>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</si>
  <si>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</si>
  <si>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</si>
  <si>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</si>
  <si>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</si>
  <si>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</si>
  <si>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</si>
  <si>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</si>
  <si>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</si>
  <si>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</si>
  <si>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</si>
  <si>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</si>
  <si>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</si>
  <si>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</si>
  <si>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</si>
  <si>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</si>
  <si>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</si>
  <si>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</si>
  <si>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</si>
  <si>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</si>
  <si>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</si>
  <si>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</si>
  <si>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</si>
  <si>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</si>
  <si>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</si>
  <si>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</si>
  <si>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</si>
  <si>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</si>
  <si>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</si>
  <si>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</si>
  <si>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</si>
  <si>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</si>
  <si>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</si>
  <si>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</si>
  <si>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</si>
  <si>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</si>
  <si>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</si>
  <si>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</si>
  <si>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</si>
  <si>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</si>
  <si>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</si>
  <si>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</si>
  <si>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</si>
  <si>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</si>
  <si>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</si>
  <si>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</si>
  <si>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</si>
  <si>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</si>
  <si>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</si>
  <si>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</si>
  <si>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</si>
  <si>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</si>
  <si>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</si>
  <si>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</si>
  <si>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</si>
  <si>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</si>
  <si>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</si>
  <si>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</si>
  <si>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</si>
  <si>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</si>
  <si>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</si>
  <si>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</si>
  <si>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</si>
  <si>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</si>
  <si>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</si>
  <si>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</si>
  <si>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</si>
  <si>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</si>
  <si>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</si>
  <si>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</si>
  <si>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</si>
  <si>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</si>
  <si>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</si>
  <si>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</si>
  <si>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</si>
  <si>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</si>
  <si>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</si>
  <si>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</si>
  <si>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</si>
  <si>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</si>
  <si>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</si>
  <si>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</si>
  <si>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</si>
  <si>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</si>
  <si>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</si>
  <si>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</si>
  <si>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</si>
  <si>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</si>
  <si>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</si>
  <si>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</si>
  <si>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</si>
  <si>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</si>
  <si>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</si>
  <si>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</si>
  <si>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</si>
  <si>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</si>
  <si>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</si>
  <si>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</si>
  <si>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</si>
  <si>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</si>
  <si>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</si>
  <si>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</si>
  <si>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</si>
  <si>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</si>
  <si>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</si>
  <si>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</si>
  <si>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</si>
  <si>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</si>
  <si>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</si>
  <si>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</si>
  <si>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</si>
  <si>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</si>
  <si>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</si>
  <si>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</si>
  <si>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</si>
  <si>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</si>
  <si>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</si>
  <si>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</si>
  <si>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</si>
  <si>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</si>
  <si>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</si>
  <si>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</si>
  <si>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</si>
  <si>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</si>
  <si>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</si>
  <si>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</si>
  <si>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</si>
  <si>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</si>
  <si>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</si>
  <si>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</si>
  <si>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</si>
  <si>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</si>
  <si>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</si>
  <si>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</si>
  <si>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</si>
  <si>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</si>
  <si>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</si>
  <si>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</si>
  <si>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</si>
  <si>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</si>
  <si>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</si>
  <si>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</si>
  <si>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</si>
  <si>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</si>
  <si>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</si>
  <si>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</si>
  <si>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</si>
  <si>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</si>
  <si>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</si>
  <si>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</si>
  <si>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</si>
  <si>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</si>
  <si>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</si>
  <si>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</si>
  <si>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</si>
  <si>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</si>
  <si>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</si>
  <si>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</si>
  <si>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</si>
  <si>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</si>
  <si>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</si>
  <si>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</si>
  <si>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</si>
  <si>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</si>
  <si>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</si>
  <si>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</si>
  <si>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</si>
  <si>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</si>
  <si>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</si>
  <si>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</si>
  <si>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</si>
  <si>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</si>
  <si>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</si>
  <si>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</si>
  <si>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</si>
  <si>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</si>
  <si>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</si>
  <si>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</si>
  <si>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</si>
  <si>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</si>
  <si>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</si>
  <si>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</si>
  <si>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</si>
  <si>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</si>
  <si>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</si>
  <si>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</si>
  <si>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</si>
  <si>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</si>
  <si>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</si>
  <si>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</si>
  <si>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</si>
  <si>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</si>
  <si>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</si>
  <si>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</si>
  <si>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</si>
  <si>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</si>
  <si>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</si>
  <si>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</si>
  <si>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</si>
  <si>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</si>
  <si>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</si>
  <si>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</si>
  <si>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</si>
  <si>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</si>
  <si>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</si>
  <si>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</si>
  <si>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</si>
  <si>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</si>
  <si>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</si>
  <si>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</si>
  <si>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</si>
  <si>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</si>
  <si>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</si>
  <si>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</si>
  <si>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</si>
  <si>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</si>
  <si>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</si>
  <si>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</si>
  <si>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</si>
  <si>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</si>
  <si>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</si>
  <si>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</si>
  <si>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</si>
  <si>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</si>
  <si>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</si>
  <si>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</si>
  <si>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</si>
  <si>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</si>
  <si>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</si>
  <si>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</si>
  <si>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</si>
  <si>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</si>
  <si>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</si>
  <si>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</si>
  <si>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</si>
  <si>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</si>
  <si>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</si>
  <si>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</si>
  <si>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</si>
  <si>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</si>
  <si>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</si>
  <si>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</si>
  <si>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</si>
  <si>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</si>
  <si>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</si>
  <si>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</si>
  <si>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</si>
  <si>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</si>
  <si>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</si>
  <si>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</si>
  <si>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</si>
  <si>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</si>
  <si>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</si>
  <si>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</si>
  <si>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</si>
  <si>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</si>
  <si>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</si>
  <si>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</si>
  <si>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</si>
  <si>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</si>
  <si>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</si>
  <si>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</si>
  <si>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</si>
  <si>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</si>
  <si>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</si>
  <si>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</si>
  <si>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</si>
  <si>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</si>
  <si>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</si>
  <si>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</si>
  <si>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</si>
  <si>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</si>
  <si>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</si>
  <si>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</si>
  <si>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</si>
  <si>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</si>
  <si>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</si>
  <si>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</si>
  <si>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</si>
  <si>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</si>
  <si>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</si>
  <si>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</si>
  <si>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</si>
  <si>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</si>
  <si>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</si>
  <si>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</si>
  <si>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</si>
  <si>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</si>
  <si>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</si>
  <si>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</si>
  <si>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</si>
  <si>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</si>
  <si>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</si>
  <si>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</si>
  <si>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</si>
  <si>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</si>
  <si>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</si>
  <si>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</si>
  <si>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</si>
  <si>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</si>
  <si>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</si>
  <si>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</si>
  <si>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</si>
  <si>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</si>
  <si>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</si>
  <si>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</si>
  <si>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</si>
  <si>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</si>
  <si>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</si>
  <si>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</si>
  <si>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</si>
  <si>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</si>
  <si>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</si>
  <si>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</si>
  <si>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</si>
  <si>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</si>
  <si>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</si>
  <si>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</si>
  <si>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</si>
  <si>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</si>
  <si>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</si>
  <si>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</si>
  <si>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</si>
  <si>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</si>
  <si>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</si>
  <si>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</si>
  <si>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</si>
  <si>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</si>
  <si>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</si>
  <si>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</si>
  <si>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</si>
  <si>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</si>
  <si>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</si>
  <si>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</si>
  <si>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</si>
  <si>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</si>
  <si>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</si>
  <si>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</si>
  <si>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</si>
  <si>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</si>
  <si>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</si>
  <si>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</si>
  <si>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</si>
  <si>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</si>
  <si>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</si>
  <si>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</si>
  <si>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</si>
  <si>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</si>
  <si>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</si>
  <si>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</si>
  <si>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</si>
  <si>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</si>
  <si>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</si>
  <si>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</si>
  <si>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</si>
  <si>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</si>
  <si>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</si>
  <si>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</si>
  <si>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</si>
  <si>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</si>
  <si>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</si>
  <si>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</si>
  <si>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</si>
  <si>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</si>
  <si>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</si>
  <si>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</si>
  <si>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</si>
  <si>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</si>
  <si>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</si>
  <si>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</si>
  <si>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</si>
  <si>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</si>
  <si>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</si>
  <si>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</si>
  <si>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</si>
  <si>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</si>
  <si>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</si>
  <si>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</si>
  <si>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</si>
  <si>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</si>
  <si>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</si>
  <si>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</si>
  <si>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</si>
  <si>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</si>
  <si>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</si>
  <si>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</si>
  <si>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</si>
  <si>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</si>
  <si>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</si>
  <si>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</si>
  <si>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</si>
  <si>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</si>
  <si>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</si>
  <si>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</si>
  <si>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</si>
  <si>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</si>
  <si>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</si>
  <si>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</si>
  <si>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</si>
  <si>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</si>
  <si>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</si>
  <si>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</si>
  <si>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</si>
  <si>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</si>
  <si>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</si>
  <si>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</si>
  <si>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</si>
  <si>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</si>
  <si>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</si>
  <si>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</si>
  <si>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</si>
  <si>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</si>
  <si>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</si>
  <si>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</si>
  <si>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</si>
  <si>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</si>
  <si>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</si>
  <si>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</si>
  <si>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</si>
  <si>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</si>
  <si>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</si>
  <si>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</si>
  <si>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</si>
  <si>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</si>
  <si>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</si>
  <si>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</si>
  <si>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</si>
  <si>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</si>
  <si>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</si>
  <si>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</si>
  <si>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</si>
  <si>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</si>
  <si>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</si>
  <si>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</si>
  <si>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</si>
  <si>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</si>
  <si>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</si>
  <si>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</si>
  <si>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</si>
  <si>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</si>
  <si>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</si>
  <si>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</si>
  <si>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</si>
  <si>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</si>
  <si>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</si>
  <si>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</si>
  <si>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</si>
  <si>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</si>
  <si>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</si>
  <si>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</si>
  <si>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</si>
  <si>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</si>
  <si>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</si>
  <si>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</si>
  <si>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</si>
  <si>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</si>
  <si>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</si>
  <si>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</si>
  <si>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</si>
  <si>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</si>
  <si>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</si>
  <si>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</si>
  <si>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</si>
  <si>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</si>
  <si>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</si>
  <si>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</si>
  <si>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</si>
  <si>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</si>
  <si>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</si>
  <si>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</si>
  <si>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</si>
  <si>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</si>
  <si>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</si>
  <si>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</si>
  <si>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</si>
  <si>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</si>
  <si>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</si>
  <si>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</si>
  <si>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</si>
  <si>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</si>
  <si>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</si>
  <si>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</si>
  <si>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</si>
  <si>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</si>
  <si>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</si>
  <si>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</si>
  <si>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</si>
  <si>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</si>
  <si>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</si>
  <si>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</si>
  <si>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</si>
  <si>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</si>
  <si>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</si>
  <si>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</si>
  <si>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</si>
  <si>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</si>
  <si>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</si>
  <si>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</si>
  <si>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</si>
  <si>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</si>
  <si>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</si>
  <si>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</si>
  <si>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</si>
  <si>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</si>
  <si>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</si>
  <si>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</si>
  <si>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</si>
  <si>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</si>
  <si>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</si>
  <si>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</si>
  <si>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</si>
  <si>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</si>
  <si>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</si>
  <si>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</si>
  <si>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</si>
  <si>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</si>
  <si>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</si>
  <si>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</si>
  <si>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</si>
  <si>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</si>
  <si>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</si>
  <si>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</si>
  <si>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</si>
  <si>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</si>
  <si>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</si>
  <si>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</si>
  <si>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</si>
  <si>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</si>
  <si>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</si>
  <si>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</si>
  <si>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</si>
  <si>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</si>
  <si>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</si>
  <si>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</si>
  <si>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</si>
  <si>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</si>
  <si>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</si>
  <si>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</si>
  <si>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</si>
  <si>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</si>
  <si>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</si>
  <si>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</si>
  <si>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</si>
  <si>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</si>
  <si>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</si>
  <si>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</si>
  <si>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</si>
  <si>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</si>
  <si>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</si>
  <si>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</si>
  <si>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</si>
  <si>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</si>
  <si>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</si>
  <si>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</si>
  <si>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</si>
  <si>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</si>
  <si>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</si>
  <si>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</si>
  <si>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</si>
  <si>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</si>
  <si>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</si>
  <si>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</si>
  <si>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</si>
  <si>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</si>
  <si>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</si>
  <si>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</si>
  <si>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</si>
  <si>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</si>
  <si>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</si>
  <si>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</si>
  <si>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</si>
  <si>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</si>
  <si>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</si>
  <si>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</si>
  <si>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</si>
  <si>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</si>
  <si>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</si>
  <si>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</si>
  <si>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</si>
  <si>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</si>
  <si>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</si>
  <si>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</si>
  <si>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</si>
  <si>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</si>
  <si>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</si>
  <si>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</si>
  <si>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</si>
  <si>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</si>
  <si>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</si>
  <si>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</si>
  <si>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</si>
  <si>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</si>
  <si>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</si>
  <si>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</si>
  <si>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</si>
  <si>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</si>
  <si>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</si>
  <si>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</si>
  <si>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</si>
  <si>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</si>
  <si>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</si>
  <si>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</si>
  <si>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</si>
  <si>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</si>
  <si>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</si>
  <si>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</si>
  <si>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</si>
  <si>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</si>
  <si>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</si>
  <si>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</si>
  <si>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</si>
  <si>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</si>
  <si>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</si>
  <si>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</si>
  <si>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</si>
  <si>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</si>
  <si>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</si>
  <si>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</si>
  <si>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</si>
  <si>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</si>
  <si>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</si>
  <si>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</si>
  <si>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</si>
  <si>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</si>
  <si>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</si>
  <si>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</si>
  <si>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</si>
  <si>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</si>
  <si>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</si>
  <si>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</si>
  <si>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</si>
  <si>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</si>
  <si>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</si>
  <si>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</si>
  <si>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</si>
  <si>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</si>
  <si>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</si>
  <si>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</si>
  <si>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</si>
  <si>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</si>
  <si>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</si>
  <si>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</si>
  <si>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</si>
  <si>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</si>
  <si>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</si>
  <si>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</si>
  <si>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</si>
  <si>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</si>
  <si>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</si>
  <si>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</si>
  <si>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</si>
  <si>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</si>
  <si>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</si>
  <si>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</si>
  <si>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</si>
  <si>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</si>
  <si>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</si>
  <si>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</si>
  <si>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</si>
  <si>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</si>
  <si>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</si>
  <si>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</si>
  <si>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</si>
  <si>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</si>
  <si>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</si>
  <si>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</si>
  <si>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</si>
  <si>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</si>
  <si>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</si>
  <si>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</si>
  <si>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</si>
  <si>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</si>
  <si>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</si>
  <si>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</si>
  <si>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</si>
  <si>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</si>
  <si>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</si>
  <si>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</si>
  <si>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</si>
  <si>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</si>
  <si>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</si>
  <si>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</si>
  <si>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</si>
  <si>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</si>
  <si>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</si>
  <si>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</si>
  <si>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</si>
  <si>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</si>
  <si>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</si>
  <si>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</si>
  <si>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</si>
  <si>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</si>
  <si>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</si>
  <si>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</si>
  <si>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</si>
  <si>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</si>
  <si>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</si>
  <si>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</si>
  <si>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</si>
  <si>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</si>
  <si>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</si>
  <si>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</si>
  <si>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</si>
  <si>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</si>
  <si>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</si>
  <si>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</si>
  <si>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</si>
  <si>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</si>
  <si>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</si>
  <si>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</si>
  <si>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</si>
  <si>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</si>
  <si>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</si>
  <si>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</si>
  <si>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</si>
  <si>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</si>
  <si>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</si>
  <si>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</si>
  <si>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</si>
  <si>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</si>
  <si>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</si>
  <si>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</si>
  <si>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</si>
  <si>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</si>
  <si>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</si>
  <si>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</si>
  <si>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</si>
  <si>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</si>
  <si>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</si>
  <si>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</si>
  <si>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</si>
  <si>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</si>
  <si>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</si>
  <si>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</si>
  <si>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</si>
  <si>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</si>
  <si>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</si>
  <si>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</si>
  <si>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</si>
  <si>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</si>
  <si>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</si>
  <si>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</si>
  <si>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</si>
  <si>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</si>
  <si>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</si>
  <si>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</si>
  <si>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</si>
  <si>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</si>
  <si>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</si>
  <si>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</si>
  <si>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</si>
  <si>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</si>
  <si>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</si>
  <si>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</si>
  <si>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</si>
  <si>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</si>
  <si>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</si>
  <si>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</si>
  <si>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</si>
  <si>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</si>
  <si>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</si>
  <si>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</si>
  <si>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</si>
  <si>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</si>
  <si>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</si>
  <si>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</si>
  <si>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</si>
  <si>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</si>
  <si>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</si>
  <si>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</si>
  <si>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</si>
  <si>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</si>
  <si>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</si>
  <si>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</si>
  <si>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</si>
  <si>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</si>
  <si>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</si>
  <si>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</si>
  <si>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</si>
  <si>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</si>
  <si>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</si>
  <si>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</si>
  <si>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</si>
  <si>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</si>
  <si>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</si>
  <si>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</si>
  <si>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</si>
  <si>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</si>
  <si>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</si>
  <si>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</si>
  <si>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</si>
  <si>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</si>
  <si>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</si>
  <si>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</si>
  <si>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</si>
  <si>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</si>
  <si>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</si>
  <si>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</si>
  <si>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</si>
  <si>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</si>
  <si>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</si>
  <si>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</si>
  <si>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</si>
  <si>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</si>
  <si>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</si>
  <si>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</si>
  <si>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</si>
  <si>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</si>
  <si>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</si>
  <si>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</si>
  <si>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</si>
  <si>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</si>
  <si>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</si>
  <si>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</si>
  <si>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</si>
  <si>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</si>
  <si>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</si>
  <si>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</si>
  <si>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</si>
  <si>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</si>
  <si>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</si>
  <si>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</si>
  <si>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</si>
  <si>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</si>
  <si>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</si>
  <si>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</si>
  <si>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</si>
  <si>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</si>
  <si>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</si>
  <si>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</si>
  <si>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</si>
  <si>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</si>
  <si>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</si>
  <si>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</si>
  <si>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</si>
  <si>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</si>
  <si>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</si>
  <si>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</si>
  <si>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</si>
  <si>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</si>
  <si>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</si>
  <si>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</si>
  <si>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</si>
  <si>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</si>
  <si>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</si>
  <si>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</si>
  <si>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</si>
  <si>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</si>
  <si>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</si>
  <si>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</si>
  <si>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</si>
  <si>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</si>
  <si>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</si>
  <si>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</si>
  <si>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</si>
  <si>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</si>
  <si>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</si>
  <si>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</si>
  <si>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</si>
  <si>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</si>
  <si>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</si>
  <si>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</si>
  <si>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</si>
  <si>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</si>
  <si>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</si>
  <si>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</si>
  <si>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</si>
  <si>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</si>
  <si>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</si>
  <si>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</si>
  <si>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</si>
  <si>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</si>
  <si>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</si>
  <si>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</si>
  <si>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</si>
  <si>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</si>
  <si>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</si>
  <si>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</si>
  <si>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</si>
  <si>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</si>
  <si>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</si>
  <si>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</si>
  <si>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</si>
  <si>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</si>
  <si>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</si>
  <si>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</si>
  <si>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</si>
  <si>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</si>
  <si>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</si>
  <si>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</si>
  <si>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</si>
  <si>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</si>
  <si>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</si>
  <si>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</si>
  <si>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</si>
  <si>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</si>
  <si>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</si>
  <si>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</si>
  <si>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</si>
  <si>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</si>
  <si>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</si>
  <si>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</si>
  <si>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</si>
  <si>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</si>
  <si>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</si>
  <si>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</si>
  <si>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</si>
  <si>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</si>
  <si>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</si>
  <si>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</si>
  <si>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</si>
  <si>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</si>
  <si>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</si>
  <si>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</si>
  <si>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</si>
  <si>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</si>
  <si>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</si>
  <si>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</si>
  <si>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</si>
  <si>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</si>
  <si>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</si>
  <si>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</si>
  <si>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</si>
  <si>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</si>
  <si>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</si>
  <si>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</si>
  <si>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</si>
  <si>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</si>
  <si>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</si>
  <si>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</si>
  <si>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</si>
  <si>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</si>
  <si>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</si>
  <si>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</si>
  <si>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</si>
  <si>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</si>
  <si>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</si>
  <si>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</si>
  <si>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</si>
  <si>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</si>
  <si>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</si>
  <si>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</si>
  <si>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</si>
  <si>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</si>
  <si>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</si>
  <si>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</si>
  <si>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</si>
  <si>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</si>
  <si>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</si>
  <si>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</si>
  <si>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</si>
  <si>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</si>
  <si>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</si>
  <si>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</si>
  <si>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</si>
  <si>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</si>
  <si>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</si>
  <si>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</si>
  <si>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</si>
  <si>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</si>
  <si>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</si>
  <si>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</si>
  <si>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</si>
  <si>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</si>
  <si>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</si>
  <si>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</si>
  <si>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</si>
  <si>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</si>
  <si>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</si>
  <si>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</si>
  <si>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</si>
  <si>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</si>
  <si>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</si>
  <si>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</si>
  <si>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</si>
  <si>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</si>
  <si>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</si>
  <si>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</si>
  <si>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</si>
  <si>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</si>
  <si>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</si>
  <si>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</si>
  <si>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</si>
  <si>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</si>
  <si>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</si>
  <si>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</si>
  <si>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</si>
  <si>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</si>
  <si>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</si>
  <si>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</si>
  <si>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</si>
  <si>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</si>
  <si>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</si>
  <si>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</si>
  <si>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</si>
  <si>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</si>
  <si>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</si>
  <si>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</si>
  <si>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</si>
  <si>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</si>
  <si>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</si>
  <si>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</si>
  <si>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</si>
  <si>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</si>
  <si>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</si>
  <si>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</si>
  <si>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</si>
  <si>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</si>
  <si>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</si>
  <si>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</si>
  <si>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</si>
  <si>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</si>
  <si>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</si>
  <si>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</si>
  <si>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</si>
  <si>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</si>
  <si>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</si>
  <si>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</si>
  <si>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</si>
  <si>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</si>
  <si>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</si>
  <si>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</si>
  <si>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</si>
  <si>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</si>
  <si>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</si>
  <si>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</si>
  <si>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</si>
  <si>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</si>
  <si>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</si>
  <si>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</si>
  <si>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</si>
  <si>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</si>
  <si>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</si>
  <si>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</si>
  <si>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</si>
  <si>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</si>
  <si>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</si>
  <si>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</si>
  <si>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</si>
  <si>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</si>
  <si>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</si>
  <si>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</si>
  <si>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</si>
  <si>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</si>
  <si>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</si>
  <si>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</si>
  <si>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</si>
  <si>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</si>
  <si>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</si>
  <si>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</si>
  <si>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</si>
  <si>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</si>
  <si>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</si>
  <si>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</si>
  <si>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</si>
  <si>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</si>
  <si>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</si>
  <si>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</si>
  <si>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</si>
  <si>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</si>
  <si>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</si>
  <si>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</si>
  <si>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</si>
  <si>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</si>
  <si>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</si>
  <si>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</si>
  <si>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</si>
  <si>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</si>
  <si>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</si>
  <si>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</si>
  <si>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</si>
  <si>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</si>
  <si>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</si>
  <si>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</si>
  <si>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</si>
  <si>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</si>
  <si>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</si>
  <si>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</si>
  <si>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</si>
  <si>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</si>
  <si>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</si>
  <si>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</si>
  <si>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</si>
  <si>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</si>
  <si>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</si>
  <si>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</si>
  <si>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</si>
  <si>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</si>
  <si>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</si>
  <si>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</si>
  <si>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</si>
  <si>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</si>
  <si>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</si>
  <si>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</si>
  <si>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</si>
  <si>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</si>
  <si>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</si>
  <si>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</si>
  <si>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</si>
  <si>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</si>
  <si>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</si>
  <si>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</si>
  <si>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</si>
  <si>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</si>
  <si>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</si>
  <si>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</si>
  <si>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</si>
  <si>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</si>
  <si>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</si>
  <si>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</si>
  <si>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</si>
  <si>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</si>
  <si>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</si>
  <si>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</si>
  <si>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</si>
  <si>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</si>
  <si>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</si>
  <si>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</si>
  <si>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</si>
  <si>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</si>
  <si>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</si>
  <si>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</si>
  <si>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</si>
  <si>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</si>
  <si>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</si>
  <si>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</si>
  <si>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</si>
  <si>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</si>
  <si>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</si>
  <si>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</si>
  <si>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</si>
  <si>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</si>
  <si>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</si>
  <si>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</si>
  <si>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</si>
  <si>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</si>
  <si>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</si>
  <si>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</si>
  <si>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</si>
  <si>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</si>
  <si>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</si>
  <si>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</si>
  <si>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</si>
  <si>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</si>
  <si>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</si>
  <si>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</si>
  <si>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</si>
  <si>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</si>
  <si>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</si>
  <si>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</si>
  <si>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</si>
  <si>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</si>
  <si>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</si>
  <si>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</si>
  <si>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</si>
  <si>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</si>
  <si>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</si>
  <si>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</si>
  <si>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</si>
  <si>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</si>
  <si>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</si>
  <si>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</si>
  <si>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</si>
  <si>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</si>
  <si>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</si>
  <si>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</si>
  <si>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</si>
  <si>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</si>
  <si>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</si>
  <si>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</si>
  <si>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</si>
  <si>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</si>
  <si>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</si>
  <si>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</si>
  <si>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</si>
  <si>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</si>
  <si>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</si>
  <si>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</si>
  <si>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</si>
  <si>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</si>
  <si>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</si>
  <si>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</si>
  <si>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</si>
  <si>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</si>
  <si>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</si>
  <si>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</si>
  <si>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</si>
  <si>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</si>
  <si>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</si>
  <si>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</si>
  <si>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</si>
  <si>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</si>
  <si>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</si>
  <si>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</si>
  <si>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</si>
  <si>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</si>
  <si>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</si>
  <si>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</si>
  <si>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</si>
  <si>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</si>
  <si>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</si>
  <si>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</si>
  <si>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</si>
  <si>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</si>
  <si>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</si>
  <si>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</si>
  <si>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</si>
  <si>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</si>
  <si>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</si>
  <si>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</si>
  <si>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</si>
  <si>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</si>
  <si>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</si>
  <si>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</si>
  <si>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</si>
  <si>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</si>
  <si>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</si>
  <si>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</si>
  <si>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</si>
  <si>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</si>
  <si>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</si>
  <si>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</si>
  <si>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</si>
  <si>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</si>
  <si>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</si>
  <si>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</si>
  <si>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</si>
  <si>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</si>
  <si>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</si>
  <si>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</si>
  <si>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</si>
  <si>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</si>
  <si>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</si>
  <si>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</si>
  <si>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</si>
  <si>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</si>
  <si>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</si>
  <si>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</si>
  <si>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</si>
  <si>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</si>
  <si>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</si>
  <si>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</si>
  <si>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</si>
  <si>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</si>
  <si>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</si>
  <si>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</si>
  <si>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</si>
  <si>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</si>
  <si>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</si>
  <si>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</si>
  <si>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</si>
  <si>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</si>
  <si>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</si>
  <si>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</si>
  <si>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</si>
  <si>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</si>
  <si>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</si>
  <si>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</si>
  <si>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</si>
  <si>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</si>
  <si>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</si>
  <si>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</si>
  <si>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</si>
  <si>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</si>
  <si>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</si>
  <si>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</si>
  <si>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</si>
  <si>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</si>
  <si>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</si>
  <si>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</si>
  <si>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</si>
  <si>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</si>
  <si>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</si>
  <si>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</si>
  <si>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</si>
  <si>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</si>
  <si>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</si>
  <si>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</si>
  <si>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</si>
  <si>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</si>
  <si>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</si>
  <si>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</si>
  <si>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</si>
  <si>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</si>
  <si>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</si>
  <si>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</si>
  <si>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</si>
  <si>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</si>
  <si>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</si>
  <si>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</si>
  <si>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</si>
  <si>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</si>
  <si>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</si>
  <si>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</si>
  <si>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</si>
  <si>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</si>
  <si>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</si>
  <si>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</si>
  <si>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</si>
  <si>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</si>
  <si>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</si>
  <si>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</si>
  <si>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</si>
  <si>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</si>
  <si>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</si>
  <si>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</si>
  <si>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</si>
  <si>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</si>
  <si>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</si>
  <si>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</si>
  <si>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</si>
  <si>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</si>
  <si>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</si>
  <si>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</si>
  <si>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</si>
  <si>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</si>
  <si>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</si>
  <si>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</si>
  <si>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</si>
  <si>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</si>
  <si>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</si>
  <si>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</si>
  <si>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</si>
  <si>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</si>
  <si>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</si>
  <si>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</si>
  <si>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</si>
  <si>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</si>
  <si>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</si>
  <si>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</si>
  <si>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</si>
  <si>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</si>
  <si>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</si>
  <si>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</si>
  <si>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</si>
  <si>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</si>
  <si>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</si>
  <si>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</si>
  <si>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</si>
  <si>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</si>
  <si>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</si>
  <si>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</si>
  <si>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</si>
  <si>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</si>
  <si>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</si>
  <si>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</si>
  <si>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</si>
  <si>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</si>
  <si>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</si>
  <si>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</si>
  <si>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</si>
  <si>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</si>
  <si>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</si>
  <si>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</si>
  <si>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</si>
  <si>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</si>
  <si>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</si>
  <si>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</si>
  <si>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</si>
  <si>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</si>
  <si>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</si>
  <si>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</si>
  <si>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</si>
  <si>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</si>
  <si>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</si>
  <si>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</si>
  <si>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</si>
  <si>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</si>
  <si>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</si>
  <si>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</si>
  <si>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</si>
  <si>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</si>
  <si>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</si>
  <si>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</si>
  <si>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</si>
  <si>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</si>
  <si>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</si>
  <si>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</si>
  <si>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</si>
  <si>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</si>
  <si>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</si>
  <si>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</si>
  <si>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</si>
  <si>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</si>
  <si>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</si>
  <si>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</si>
  <si>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</si>
  <si>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</si>
  <si>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</si>
  <si>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</si>
  <si>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</si>
  <si>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</si>
  <si>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</si>
  <si>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</si>
  <si>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</si>
  <si>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</si>
  <si>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</si>
  <si>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</si>
  <si>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</si>
  <si>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</si>
  <si>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</si>
  <si>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</si>
  <si>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</si>
  <si>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</si>
  <si>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</si>
  <si>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</si>
  <si>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</si>
  <si>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</si>
  <si>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</si>
  <si>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</si>
  <si>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</si>
  <si>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</si>
  <si>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</si>
  <si>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</si>
  <si>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</si>
  <si>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</si>
  <si>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</si>
  <si>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</si>
  <si>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</si>
  <si>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</si>
  <si>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</si>
  <si>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</si>
  <si>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</si>
  <si>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</si>
  <si>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</si>
  <si>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</si>
  <si>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</si>
  <si>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</si>
  <si>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</si>
  <si>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</si>
  <si>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</si>
  <si>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</si>
  <si>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</si>
  <si>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</si>
  <si>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</si>
  <si>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</si>
  <si>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</si>
  <si>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</si>
  <si>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</si>
  <si>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</si>
  <si>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</si>
  <si>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</si>
  <si>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</si>
  <si>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</si>
  <si>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</si>
  <si>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</si>
  <si>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</si>
  <si>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</si>
  <si>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</si>
  <si>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</si>
  <si>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</si>
  <si>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</si>
  <si>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</si>
  <si>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</si>
  <si>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</si>
  <si>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</si>
  <si>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</si>
  <si>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</si>
  <si>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</si>
  <si>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</si>
  <si>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</si>
  <si>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</si>
  <si>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</si>
  <si>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</si>
  <si>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</si>
  <si>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</si>
  <si>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</si>
  <si>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</si>
  <si>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</si>
  <si>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</si>
  <si>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</si>
  <si>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</si>
  <si>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</si>
  <si>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</si>
  <si>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</si>
  <si>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</si>
  <si>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</si>
  <si>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</si>
  <si>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</si>
  <si>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</si>
  <si>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</si>
  <si>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</si>
  <si>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</si>
  <si>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</si>
  <si>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</si>
  <si>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</si>
  <si>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</si>
  <si>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</si>
  <si>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</si>
  <si>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</si>
  <si>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</si>
  <si>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</si>
  <si>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</si>
  <si>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</si>
  <si>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</si>
  <si>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</si>
  <si>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</si>
  <si>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</si>
  <si>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</si>
  <si>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</si>
  <si>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</si>
  <si>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</si>
  <si>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</si>
  <si>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</si>
  <si>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</si>
  <si>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</si>
  <si>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</si>
  <si>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</si>
  <si>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</si>
  <si>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</si>
  <si>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</si>
  <si>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</si>
  <si>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</si>
  <si>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</si>
  <si>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</si>
  <si>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</si>
  <si>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</si>
  <si>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</si>
  <si>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</si>
  <si>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</si>
  <si>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</si>
  <si>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</si>
  <si>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</si>
  <si>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</si>
  <si>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</si>
  <si>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</si>
  <si>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</si>
  <si>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</si>
  <si>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</si>
  <si>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</si>
  <si>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</si>
  <si>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</si>
  <si>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</si>
  <si>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</si>
  <si>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</si>
  <si>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</si>
  <si>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</si>
  <si>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</si>
  <si>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</si>
  <si>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</si>
  <si>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</si>
  <si>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</si>
  <si>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</si>
  <si>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</si>
  <si>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</si>
  <si>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</si>
  <si>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</si>
  <si>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</si>
  <si>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</si>
  <si>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</si>
  <si>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</si>
  <si>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</si>
  <si>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</si>
  <si>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</si>
  <si>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</si>
  <si>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</si>
  <si>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</si>
  <si>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</si>
  <si>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</si>
  <si>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</si>
  <si>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</si>
  <si>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</si>
  <si>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</si>
  <si>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</si>
  <si>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</si>
  <si>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</si>
  <si>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</si>
  <si>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</si>
  <si>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</si>
  <si>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</si>
  <si>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</si>
  <si>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</si>
  <si>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</si>
  <si>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</si>
  <si>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</si>
  <si>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</si>
  <si>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</si>
  <si>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</si>
  <si>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</si>
  <si>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</si>
  <si>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</si>
  <si>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</si>
  <si>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</si>
  <si>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</si>
  <si>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</si>
  <si>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</si>
  <si>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</si>
  <si>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</si>
  <si>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</si>
  <si>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</si>
  <si>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</si>
  <si>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</si>
  <si>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</si>
  <si>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</si>
  <si>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</si>
  <si>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</si>
  <si>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</si>
  <si>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</si>
  <si>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</si>
  <si>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</si>
  <si>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</si>
  <si>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</si>
  <si>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</si>
  <si>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</si>
  <si>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</si>
  <si>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</si>
  <si>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</si>
  <si>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</si>
  <si>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</si>
  <si>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</si>
  <si>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</si>
  <si>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</si>
  <si>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</si>
  <si>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</si>
  <si>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</si>
  <si>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</si>
  <si>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</si>
  <si>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</si>
  <si>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</si>
  <si>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</si>
  <si>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</si>
  <si>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</si>
  <si>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</si>
  <si>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</si>
  <si>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</si>
  <si>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</si>
  <si>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</si>
  <si>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</si>
  <si>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</si>
  <si>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</si>
  <si>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</si>
  <si>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</si>
  <si>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</si>
  <si>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</si>
  <si>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</si>
  <si>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</si>
  <si>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</si>
  <si>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</si>
  <si>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</si>
  <si>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</si>
  <si>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</si>
  <si>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</si>
  <si>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</si>
  <si>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</si>
  <si>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</si>
  <si>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</si>
  <si>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</si>
  <si>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</si>
  <si>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</si>
  <si>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</si>
  <si>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</si>
  <si>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</si>
  <si>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</si>
  <si>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</si>
  <si>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</si>
  <si>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</si>
  <si>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</si>
  <si>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</si>
  <si>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</si>
  <si>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</si>
  <si>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</si>
  <si>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</si>
  <si>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</si>
  <si>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</si>
  <si>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</si>
  <si>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</si>
  <si>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</si>
  <si>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</si>
  <si>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</si>
  <si>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</si>
  <si>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</si>
  <si>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</si>
  <si>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</si>
  <si>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</si>
  <si>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</si>
  <si>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</si>
  <si>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</si>
  <si>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</si>
  <si>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</si>
  <si>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</si>
  <si>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</si>
  <si>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</si>
  <si>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</si>
  <si>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</si>
  <si>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</si>
  <si>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</si>
  <si>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</si>
  <si>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</si>
  <si>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</si>
  <si>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</si>
  <si>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</si>
  <si>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</si>
  <si>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</si>
  <si>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</si>
  <si>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</si>
  <si>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</si>
  <si>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</si>
  <si>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</si>
  <si>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</si>
  <si>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</si>
  <si>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</si>
  <si>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</si>
  <si>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</si>
  <si>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</si>
  <si>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</si>
  <si>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</si>
  <si>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</si>
  <si>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</si>
  <si>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</si>
  <si>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</si>
  <si>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</si>
  <si>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</si>
  <si>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</si>
  <si>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</si>
  <si>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</si>
  <si>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</si>
  <si>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</si>
  <si>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</si>
  <si>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</si>
  <si>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</si>
  <si>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</si>
  <si>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</si>
  <si>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</si>
  <si>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</si>
  <si>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</si>
  <si>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</si>
  <si>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</si>
  <si>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</si>
  <si>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</si>
  <si>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</si>
  <si>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</si>
  <si>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</si>
  <si>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</si>
  <si>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</si>
  <si>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</si>
  <si>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</si>
  <si>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</si>
  <si>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</si>
  <si>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</si>
  <si>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</si>
  <si>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</si>
  <si>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</si>
  <si>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</si>
  <si>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</si>
  <si>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</si>
  <si>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</si>
  <si>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</si>
  <si>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</si>
  <si>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</si>
  <si>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</si>
  <si>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</si>
  <si>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</si>
  <si>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</si>
  <si>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</si>
  <si>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</si>
  <si>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</si>
  <si>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</si>
  <si>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</si>
  <si>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</si>
  <si>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</si>
  <si>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</si>
  <si>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</si>
  <si>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</si>
  <si>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</si>
  <si>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</si>
  <si>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</si>
  <si>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</si>
  <si>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</si>
  <si>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</si>
  <si>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</si>
  <si>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</si>
  <si>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</si>
  <si>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</si>
  <si>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</si>
  <si>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</si>
  <si>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</si>
  <si>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</si>
  <si>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</si>
  <si>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</si>
  <si>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</si>
  <si>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</si>
  <si>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</si>
  <si>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</si>
  <si>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</si>
  <si>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</si>
  <si>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</si>
  <si>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</si>
  <si>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</si>
  <si>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</si>
  <si>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</si>
  <si>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</si>
  <si>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</si>
  <si>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</si>
  <si>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</si>
  <si>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</si>
  <si>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</si>
  <si>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</si>
  <si>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</si>
  <si>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</si>
  <si>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</si>
  <si>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</si>
  <si>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</si>
  <si>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</si>
  <si>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</si>
  <si>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</si>
  <si>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</si>
  <si>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</si>
  <si>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</si>
  <si>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</si>
  <si>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</si>
  <si>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</si>
  <si>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</si>
  <si>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</si>
  <si>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</si>
  <si>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</si>
  <si>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</si>
  <si>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</si>
  <si>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</si>
  <si>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</si>
  <si>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</si>
  <si>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</si>
  <si>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</si>
  <si>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</si>
  <si>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</si>
  <si>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</si>
  <si>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</si>
  <si>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</si>
  <si>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</si>
  <si>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</si>
  <si>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</si>
  <si>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</si>
  <si>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</si>
  <si>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</si>
  <si>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</si>
  <si>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</si>
  <si>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</si>
  <si>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</si>
  <si>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</si>
  <si>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</si>
  <si>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</si>
  <si>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</si>
  <si>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</si>
  <si>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</si>
  <si>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</si>
  <si>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</si>
  <si>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</si>
  <si>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</si>
  <si>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</si>
  <si>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</si>
  <si>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</si>
  <si>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</si>
  <si>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</si>
  <si>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</si>
  <si>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</si>
  <si>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</si>
  <si>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</si>
  <si>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</si>
  <si>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</si>
  <si>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</si>
  <si>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</si>
  <si>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</si>
  <si>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</si>
  <si>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</si>
  <si>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</si>
  <si>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</si>
  <si>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</si>
  <si>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</si>
  <si>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</si>
  <si>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</si>
  <si>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</si>
  <si>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</si>
  <si>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</si>
  <si>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</si>
  <si>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</si>
  <si>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</si>
  <si>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</si>
  <si>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</si>
  <si>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</si>
  <si>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</si>
  <si>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</si>
  <si>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</si>
  <si>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</si>
  <si>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</si>
  <si>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</si>
  <si>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</si>
  <si>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</si>
  <si>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</si>
  <si>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</si>
  <si>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</si>
  <si>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</si>
  <si>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</si>
  <si>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</si>
  <si>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</si>
  <si>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</si>
  <si>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</si>
  <si>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</si>
  <si>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</si>
  <si>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</si>
  <si>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</si>
  <si>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</si>
  <si>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</si>
  <si>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</si>
  <si>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</si>
  <si>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</si>
  <si>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</si>
  <si>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</si>
  <si>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</si>
  <si>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</si>
  <si>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</si>
  <si>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</si>
  <si>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</si>
  <si>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</si>
  <si>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</si>
  <si>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</si>
  <si>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</si>
  <si>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</si>
  <si>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</si>
  <si>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</si>
  <si>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</si>
  <si>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</si>
  <si>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</si>
  <si>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</si>
  <si>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</si>
  <si>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</si>
  <si>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</si>
  <si>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</si>
  <si>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</si>
  <si>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</si>
  <si>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</si>
  <si>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</si>
  <si>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</si>
  <si>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</si>
  <si>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</si>
  <si>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</si>
  <si>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</si>
  <si>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</si>
  <si>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</si>
  <si>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</si>
  <si>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</si>
  <si>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</si>
  <si>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</si>
  <si>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</si>
  <si>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</si>
  <si>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</si>
  <si>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</si>
  <si>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</si>
  <si>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</si>
  <si>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</si>
  <si>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</si>
  <si>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</si>
  <si>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</si>
  <si>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</si>
  <si>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</si>
  <si>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</si>
  <si>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</si>
  <si>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</si>
  <si>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</si>
  <si>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</si>
  <si>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</si>
  <si>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</si>
  <si>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</si>
  <si>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</si>
  <si>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</si>
  <si>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</si>
  <si>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</si>
  <si>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</si>
  <si>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</si>
  <si>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</si>
  <si>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</si>
  <si>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</si>
  <si>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</si>
  <si>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</si>
  <si>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</si>
  <si>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</si>
  <si>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</si>
  <si>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</si>
  <si>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</si>
  <si>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</si>
  <si>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</si>
  <si>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</si>
  <si>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</si>
  <si>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</si>
  <si>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</si>
  <si>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</si>
  <si>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</si>
  <si>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</si>
  <si>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</si>
  <si>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</si>
  <si>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</si>
  <si>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</si>
  <si>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</si>
  <si>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</si>
  <si>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</si>
  <si>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</si>
  <si>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</si>
  <si>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</si>
  <si>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</si>
  <si>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</si>
  <si>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</si>
  <si>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</si>
  <si>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</si>
  <si>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</si>
  <si>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</si>
  <si>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</si>
  <si>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</si>
  <si>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</si>
  <si>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</si>
  <si>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</si>
  <si>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</si>
  <si>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</si>
  <si>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</si>
  <si>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</si>
  <si>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</si>
  <si>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</si>
  <si>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</si>
  <si>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</si>
  <si>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</si>
  <si>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</si>
  <si>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</si>
  <si>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</si>
  <si>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</si>
  <si>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</si>
  <si>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</si>
  <si>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</si>
  <si>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</si>
  <si>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</si>
  <si>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</si>
  <si>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</si>
  <si>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</si>
  <si>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</si>
  <si>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</si>
  <si>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</si>
  <si>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</si>
  <si>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</si>
  <si>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</si>
  <si>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</si>
  <si>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</si>
  <si>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</si>
  <si>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</si>
  <si>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</si>
  <si>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</si>
  <si>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</si>
  <si>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</si>
  <si>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</si>
  <si>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</si>
  <si>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</si>
  <si>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</si>
  <si>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</si>
  <si>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</si>
  <si>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</si>
  <si>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</si>
  <si>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</si>
  <si>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</si>
  <si>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</si>
  <si>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</si>
  <si>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</si>
  <si>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</si>
  <si>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</si>
  <si>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</si>
  <si>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</si>
  <si>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</si>
  <si>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</si>
  <si>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</si>
  <si>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</si>
  <si>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</si>
  <si>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</si>
  <si>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</si>
  <si>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</si>
  <si>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</si>
  <si>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</si>
  <si>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</si>
  <si>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</si>
  <si>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</si>
  <si>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</si>
  <si>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</si>
  <si>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</si>
  <si>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</si>
  <si>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</si>
  <si>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</si>
  <si>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</si>
  <si>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</si>
  <si>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</si>
  <si>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</si>
  <si>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</si>
  <si>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</si>
  <si>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</si>
  <si>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</si>
  <si>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</si>
  <si>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</si>
  <si>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</si>
  <si>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</si>
  <si>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</si>
  <si>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</si>
  <si>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</si>
  <si>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</si>
  <si>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</si>
  <si>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</si>
  <si>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</si>
  <si>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</si>
  <si>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</si>
  <si>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</si>
  <si>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</si>
  <si>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</si>
  <si>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</si>
  <si>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</si>
  <si>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</si>
  <si>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</si>
  <si>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</si>
  <si>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</si>
  <si>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</si>
  <si>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</si>
  <si>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</si>
  <si>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</si>
  <si>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</si>
  <si>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</si>
  <si>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</si>
  <si>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</si>
  <si>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</si>
  <si>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</si>
  <si>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</si>
  <si>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</si>
  <si>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</si>
  <si>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</si>
  <si>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</si>
  <si>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</si>
  <si>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</si>
  <si>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</si>
  <si>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</si>
  <si>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</si>
  <si>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</si>
  <si>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</si>
  <si>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</si>
  <si>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</si>
  <si>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</si>
  <si>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</si>
  <si>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</si>
  <si>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</si>
  <si>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</si>
  <si>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</si>
  <si>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</si>
  <si>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</si>
  <si>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</si>
  <si>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</si>
  <si>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</si>
  <si>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</si>
  <si>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</si>
  <si>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</si>
  <si>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</si>
  <si>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</si>
  <si>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</si>
  <si>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</si>
  <si>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</si>
  <si>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</si>
  <si>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</si>
  <si>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</si>
  <si>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</si>
  <si>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</si>
  <si>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</si>
  <si>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</si>
  <si>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</si>
  <si>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</si>
  <si>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</si>
  <si>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</si>
  <si>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</si>
  <si>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</si>
  <si>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</si>
  <si>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</si>
  <si>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</si>
  <si>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</si>
  <si>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</si>
  <si>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</si>
  <si>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</si>
  <si>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</si>
  <si>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</si>
  <si>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</si>
  <si>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</si>
  <si>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</si>
  <si>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</si>
  <si>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</si>
  <si>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</si>
  <si>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</si>
  <si>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</si>
  <si>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</si>
  <si>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</si>
  <si>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</si>
  <si>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</si>
  <si>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</si>
  <si>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</si>
  <si>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</si>
  <si>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</si>
  <si>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</si>
  <si>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</si>
  <si>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</si>
  <si>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</si>
  <si>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</si>
  <si>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</si>
  <si>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</si>
  <si>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</si>
  <si>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</si>
  <si>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</si>
  <si>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</si>
  <si>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</si>
  <si>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</si>
  <si>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</si>
  <si>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</si>
  <si>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</si>
  <si>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</si>
  <si>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</si>
  <si>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</si>
  <si>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</si>
  <si>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</si>
  <si>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</si>
  <si>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</si>
  <si>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</si>
  <si>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</si>
  <si>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</si>
  <si>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</si>
  <si>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</si>
  <si>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</si>
  <si>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</si>
  <si>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</si>
  <si>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</si>
  <si>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</si>
  <si>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</si>
  <si>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</si>
  <si>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</si>
  <si>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</si>
  <si>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</si>
  <si>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</si>
  <si>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</si>
  <si>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</si>
  <si>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</si>
  <si>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</si>
  <si>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</si>
  <si>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</si>
  <si>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</si>
  <si>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</si>
  <si>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</si>
  <si>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</si>
  <si>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</si>
  <si>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</si>
  <si>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</si>
  <si>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</si>
  <si>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</si>
  <si>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</si>
  <si>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</si>
  <si>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</si>
  <si>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</si>
  <si>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</si>
  <si>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</si>
  <si>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</si>
  <si>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</si>
  <si>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</si>
  <si>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</si>
  <si>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</si>
  <si>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</si>
  <si>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</si>
  <si>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</si>
  <si>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</si>
  <si>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</si>
  <si>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</si>
  <si>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</si>
  <si>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</si>
  <si>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</si>
  <si>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</si>
  <si>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</si>
  <si>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</si>
  <si>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</si>
  <si>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</si>
  <si>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</si>
  <si>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</si>
  <si>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</si>
  <si>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</si>
  <si>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</si>
  <si>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</si>
  <si>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</si>
  <si>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</si>
  <si>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</si>
  <si>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</si>
  <si>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</si>
  <si>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</si>
  <si>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</si>
  <si>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</si>
  <si>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</si>
  <si>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</si>
  <si>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</si>
  <si>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</si>
  <si>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</si>
  <si>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</si>
  <si>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</si>
  <si>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</si>
  <si>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</si>
  <si>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</si>
  <si>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</si>
  <si>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</si>
  <si>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</si>
  <si>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</si>
  <si>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</si>
  <si>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</si>
  <si>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</si>
  <si>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</si>
  <si>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</si>
  <si>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</si>
  <si>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</si>
  <si>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</si>
  <si>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</si>
  <si>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</si>
  <si>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</si>
  <si>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</si>
  <si>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</si>
  <si>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</si>
  <si>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</si>
  <si>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</si>
  <si>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</si>
  <si>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</si>
  <si>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</si>
  <si>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</si>
  <si>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</si>
  <si>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</si>
  <si>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</si>
  <si>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</si>
  <si>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</si>
  <si>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</si>
  <si>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</si>
  <si>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</si>
  <si>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</si>
  <si>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</si>
  <si>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</si>
  <si>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</si>
  <si>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</si>
  <si>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</si>
  <si>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</si>
  <si>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</si>
  <si>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</si>
  <si>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</si>
  <si>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</si>
  <si>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</si>
  <si>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</si>
  <si>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</si>
  <si>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</si>
  <si>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</si>
  <si>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</si>
  <si>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</si>
  <si>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</si>
  <si>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</si>
  <si>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</si>
  <si>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</si>
  <si>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</si>
  <si>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</si>
  <si>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</si>
  <si>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</si>
  <si>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</si>
  <si>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</si>
  <si>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</si>
  <si>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</si>
  <si>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</si>
  <si>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</si>
  <si>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</si>
  <si>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</si>
  <si>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</si>
  <si>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</si>
  <si>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</si>
  <si>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</si>
  <si>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</si>
  <si>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</si>
  <si>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</si>
  <si>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</si>
  <si>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</si>
  <si>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</si>
  <si>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</si>
  <si>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</si>
  <si>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</si>
  <si>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</si>
  <si>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</si>
  <si>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</si>
  <si>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</si>
  <si>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</si>
  <si>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</si>
  <si>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</si>
  <si>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</si>
  <si>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</si>
  <si>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</si>
  <si>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</si>
  <si>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</si>
  <si>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</si>
  <si>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</si>
  <si>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</si>
  <si>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</si>
  <si>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</si>
  <si>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</si>
  <si>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</si>
  <si>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</si>
  <si>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</si>
  <si>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</si>
  <si>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</si>
  <si>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</si>
  <si>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</si>
  <si>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</si>
  <si>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</si>
  <si>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</si>
  <si>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</si>
  <si>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</si>
  <si>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</si>
  <si>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</si>
  <si>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</si>
  <si>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</si>
  <si>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</si>
  <si>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</si>
  <si>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</si>
  <si>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</si>
  <si>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</si>
  <si>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</si>
  <si>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</si>
  <si>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</si>
  <si>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</si>
  <si>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</si>
  <si>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</si>
  <si>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</si>
  <si>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</si>
  <si>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</si>
  <si>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</si>
  <si>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</si>
  <si>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</si>
  <si>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</si>
  <si>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</si>
  <si>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</si>
  <si>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</si>
  <si>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</si>
  <si>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</si>
  <si>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</si>
  <si>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</si>
  <si>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</si>
  <si>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</si>
  <si>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</si>
  <si>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</si>
  <si>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</si>
  <si>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</si>
  <si>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</si>
  <si>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</si>
  <si>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</si>
  <si>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</si>
  <si>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</si>
  <si>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</si>
  <si>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</si>
  <si>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</si>
  <si>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</si>
  <si>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</si>
  <si>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</si>
  <si>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</si>
  <si>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</si>
  <si>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</si>
  <si>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</si>
  <si>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</si>
  <si>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</si>
  <si>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</si>
  <si>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</si>
  <si>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</si>
  <si>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</si>
  <si>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</si>
  <si>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</si>
  <si>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</si>
  <si>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</si>
  <si>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</si>
  <si>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</si>
  <si>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</si>
  <si>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</si>
  <si>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</si>
  <si>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</si>
  <si>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</si>
  <si>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</si>
  <si>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</si>
  <si>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</si>
  <si>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</si>
  <si>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</si>
  <si>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</si>
  <si>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</si>
  <si>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</si>
  <si>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</si>
  <si>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</si>
  <si>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</si>
  <si>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</si>
  <si>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</si>
  <si>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</si>
  <si>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</si>
  <si>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</si>
  <si>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</si>
  <si>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</si>
  <si>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</si>
  <si>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</si>
  <si>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</si>
  <si>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</si>
  <si>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</si>
  <si>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</si>
  <si>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</si>
  <si>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</si>
  <si>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</si>
  <si>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</si>
  <si>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</si>
  <si>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</si>
  <si>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</si>
  <si>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</si>
  <si>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</si>
  <si>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</si>
  <si>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</si>
  <si>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</si>
  <si>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</si>
  <si>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</si>
  <si>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</si>
  <si>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</si>
  <si>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</si>
  <si>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</si>
  <si>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</si>
  <si>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</si>
  <si>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</si>
  <si>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</si>
  <si>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</si>
  <si>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</si>
  <si>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</si>
  <si>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</si>
  <si>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</si>
  <si>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</si>
  <si>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</si>
  <si>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</si>
  <si>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</si>
  <si>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</si>
  <si>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</si>
  <si>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</si>
  <si>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</si>
  <si>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</si>
  <si>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</si>
  <si>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</si>
  <si>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</si>
  <si>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</si>
  <si>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</si>
  <si>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</si>
  <si>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</si>
  <si>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</si>
  <si>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</si>
  <si>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</si>
  <si>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</si>
  <si>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</si>
  <si>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</si>
  <si>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</si>
  <si>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</si>
  <si>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</si>
  <si>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</si>
  <si>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</si>
  <si>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</si>
  <si>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</si>
  <si>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</si>
  <si>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</si>
  <si>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</si>
  <si>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</si>
  <si>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</si>
  <si>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</si>
  <si>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</si>
  <si>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</si>
  <si>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</si>
  <si>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</si>
  <si>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</si>
  <si>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</si>
  <si>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</si>
  <si>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</si>
  <si>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</si>
  <si>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</si>
  <si>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</si>
  <si>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</si>
  <si>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</si>
  <si>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</si>
  <si>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</si>
  <si>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</si>
  <si>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</si>
  <si>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</si>
  <si>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</si>
  <si>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</si>
  <si>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</si>
  <si>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</si>
  <si>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</si>
  <si>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</si>
  <si>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</si>
  <si>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</si>
  <si>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</si>
  <si>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</si>
  <si>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</si>
  <si>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</si>
  <si>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</si>
  <si>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</si>
  <si>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</si>
  <si>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</si>
  <si>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</si>
  <si>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</si>
  <si>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</si>
  <si>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</si>
  <si>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</si>
  <si>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</si>
  <si>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</si>
  <si>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</si>
  <si>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</si>
  <si>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</si>
  <si>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</si>
  <si>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</si>
  <si>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</si>
  <si>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</si>
  <si>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</si>
  <si>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</si>
  <si>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</si>
  <si>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</si>
  <si>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</si>
  <si>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</si>
  <si>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</si>
  <si>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</si>
  <si>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</si>
  <si>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</si>
  <si>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</si>
  <si>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</si>
  <si>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</si>
  <si>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</si>
  <si>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</si>
  <si>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</si>
  <si>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</si>
  <si>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</si>
  <si>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</si>
  <si>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</si>
  <si>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</si>
  <si>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</si>
  <si>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</si>
  <si>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</si>
  <si>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</si>
  <si>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</si>
  <si>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</si>
  <si>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</si>
  <si>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</si>
  <si>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</si>
  <si>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</si>
  <si>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</si>
  <si>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</si>
  <si>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</si>
  <si>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</si>
  <si>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</si>
  <si>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</si>
  <si>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</si>
  <si>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</si>
  <si>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</si>
  <si>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</si>
  <si>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</si>
  <si>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</si>
  <si>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</si>
  <si>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</si>
  <si>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</si>
  <si>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</si>
  <si>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</si>
  <si>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</si>
  <si>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</si>
  <si>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</si>
  <si>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</si>
  <si>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</si>
  <si>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</si>
  <si>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</si>
  <si>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</si>
  <si>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</si>
  <si>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</si>
  <si>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</si>
  <si>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</si>
  <si>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</si>
  <si>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</si>
  <si>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</si>
  <si>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</si>
  <si>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</si>
  <si>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</si>
  <si>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</si>
  <si>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</si>
  <si>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</si>
  <si>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</si>
  <si>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</si>
  <si>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</si>
  <si>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</si>
  <si>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</si>
  <si>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</si>
  <si>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</si>
  <si>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</si>
  <si>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</si>
  <si>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</si>
  <si>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</si>
  <si>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</si>
  <si>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</si>
  <si>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</si>
  <si>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</si>
  <si>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</si>
  <si>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</si>
  <si>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</si>
  <si>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</si>
  <si>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</si>
  <si>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</si>
  <si>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</si>
  <si>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</si>
  <si>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</si>
  <si>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</si>
  <si>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</si>
  <si>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</si>
  <si>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</si>
  <si>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</si>
  <si>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</si>
  <si>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</si>
  <si>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</si>
  <si>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</si>
  <si>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</si>
  <si>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</si>
  <si>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</si>
  <si>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</si>
  <si>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</si>
  <si>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</si>
  <si>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</si>
  <si>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</si>
  <si>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</si>
  <si>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</si>
  <si>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</si>
  <si>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</si>
  <si>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</si>
  <si>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</si>
  <si>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</si>
  <si>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</si>
  <si>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</si>
  <si>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</si>
  <si>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</si>
  <si>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</si>
  <si>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</si>
  <si>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</si>
  <si>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</si>
  <si>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</si>
  <si>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</si>
  <si>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</si>
  <si>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</si>
  <si>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</si>
  <si>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</si>
  <si>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</si>
  <si>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</si>
  <si>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</si>
  <si>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</si>
  <si>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</si>
  <si>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</si>
  <si>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</si>
  <si>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</si>
  <si>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</si>
  <si>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</si>
  <si>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</si>
  <si>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</si>
  <si>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</si>
  <si>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</si>
  <si>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</si>
  <si>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</si>
  <si>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</si>
  <si>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</si>
  <si>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</si>
  <si>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</si>
  <si>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</si>
  <si>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</si>
  <si>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</si>
  <si>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</si>
  <si>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</si>
  <si>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</si>
  <si>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</si>
  <si>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</si>
  <si>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</si>
  <si>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</si>
  <si>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</si>
  <si>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</si>
  <si>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</si>
  <si>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</si>
  <si>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</si>
  <si>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</si>
  <si>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</si>
  <si>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</si>
  <si>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</si>
  <si>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</si>
  <si>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</si>
  <si>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</si>
  <si>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</si>
  <si>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</si>
  <si>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</si>
  <si>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</si>
  <si>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</si>
  <si>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</si>
  <si>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</si>
  <si>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</si>
  <si>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</si>
  <si>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</si>
  <si>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</si>
  <si>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</si>
  <si>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</si>
  <si>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</si>
  <si>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</si>
  <si>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</si>
  <si>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</si>
  <si>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</si>
  <si>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</si>
  <si>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</si>
  <si>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</si>
  <si>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</si>
  <si>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</si>
  <si>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</si>
  <si>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</si>
  <si>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</si>
  <si>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</si>
  <si>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</si>
  <si>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</si>
  <si>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</si>
  <si>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</si>
  <si>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</si>
  <si>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</si>
  <si>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</si>
  <si>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</si>
  <si>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</si>
  <si>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</si>
  <si>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</si>
  <si>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</si>
  <si>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</si>
  <si>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</si>
  <si>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</si>
  <si>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</si>
  <si>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</si>
  <si>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</si>
  <si>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</si>
  <si>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</si>
  <si>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</si>
  <si>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</si>
  <si>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</si>
  <si>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</si>
  <si>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</si>
  <si>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</si>
  <si>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</si>
  <si>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</si>
  <si>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</si>
  <si>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</si>
  <si>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</si>
  <si>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</si>
  <si>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</si>
  <si>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</si>
  <si>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</si>
  <si>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</si>
  <si>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</si>
  <si>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</si>
  <si>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</si>
  <si>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</si>
  <si>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</si>
  <si>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</si>
  <si>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</si>
  <si>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</si>
  <si>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</si>
  <si>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</si>
  <si>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</si>
  <si>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</si>
  <si>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</si>
  <si>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</si>
  <si>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</si>
  <si>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</si>
  <si>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</si>
  <si>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</si>
  <si>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</si>
  <si>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</si>
  <si>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</si>
  <si>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</si>
  <si>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</si>
  <si>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</si>
  <si>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</si>
  <si>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</si>
  <si>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</si>
  <si>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</si>
  <si>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</si>
  <si>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</si>
  <si>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</si>
  <si>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</si>
  <si>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</si>
  <si>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</si>
  <si>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</si>
  <si>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</si>
  <si>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</si>
  <si>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</si>
  <si>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</si>
  <si>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</si>
  <si>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</si>
  <si>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</si>
  <si>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</si>
  <si>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</si>
  <si>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</si>
  <si>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</si>
  <si>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</si>
  <si>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</si>
  <si>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</si>
  <si>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</si>
  <si>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</si>
  <si>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</si>
  <si>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</si>
  <si>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</si>
  <si>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</si>
  <si>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</si>
  <si>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</si>
  <si>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</si>
  <si>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</si>
  <si>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</si>
  <si>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</si>
  <si>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</si>
  <si>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</si>
  <si>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</si>
  <si>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</si>
  <si>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</si>
  <si>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</si>
  <si>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</si>
  <si>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</si>
  <si>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</si>
  <si>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</si>
  <si>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</si>
  <si>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</si>
  <si>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</si>
  <si>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</si>
  <si>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</si>
  <si>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</si>
  <si>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</si>
  <si>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</si>
  <si>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</si>
  <si>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</si>
  <si>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</si>
  <si>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</si>
  <si>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</si>
  <si>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</si>
  <si>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</si>
  <si>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</si>
  <si>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</si>
  <si>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</si>
  <si>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</si>
  <si>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</si>
  <si>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</si>
  <si>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</si>
  <si>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</si>
  <si>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</si>
  <si>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</si>
  <si>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</si>
  <si>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</si>
  <si>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</si>
  <si>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</si>
  <si>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</si>
  <si>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</si>
  <si>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</si>
  <si>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</si>
  <si>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</si>
  <si>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</si>
  <si>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</si>
  <si>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</si>
  <si>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</si>
  <si>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</si>
  <si>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</si>
  <si>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</si>
  <si>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</si>
  <si>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</si>
  <si>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</si>
  <si>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</si>
  <si>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</si>
  <si>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</si>
  <si>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</si>
  <si>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</si>
  <si>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</si>
  <si>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</si>
  <si>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</si>
  <si>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</si>
  <si>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</si>
  <si>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</si>
  <si>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</si>
  <si>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</si>
  <si>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</si>
  <si>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</si>
  <si>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</si>
  <si>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</si>
  <si>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</si>
  <si>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</si>
  <si>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</si>
  <si>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</si>
  <si>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</si>
  <si>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</si>
  <si>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</si>
  <si>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</si>
  <si>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</si>
  <si>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</si>
  <si>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</si>
  <si>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</si>
  <si>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</si>
  <si>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</si>
  <si>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</si>
  <si>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</si>
  <si>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</si>
  <si>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</si>
  <si>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</si>
  <si>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</si>
  <si>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</si>
  <si>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</si>
  <si>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</si>
  <si>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</si>
  <si>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</si>
  <si>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</si>
  <si>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</si>
  <si>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</si>
  <si>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</si>
  <si>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</si>
  <si>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</si>
  <si>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</si>
  <si>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</si>
  <si>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</si>
  <si>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</si>
  <si>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</si>
  <si>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</si>
  <si>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</si>
  <si>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</si>
  <si>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</si>
  <si>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</si>
  <si>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</si>
  <si>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</si>
  <si>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</si>
  <si>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</si>
  <si>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</si>
  <si>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</si>
  <si>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</si>
  <si>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</si>
  <si>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</si>
  <si>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</si>
  <si>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</si>
  <si>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</si>
  <si>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</si>
  <si>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</si>
  <si>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</si>
  <si>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</si>
  <si>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</si>
  <si>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</si>
  <si>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</si>
  <si>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</si>
  <si>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</si>
  <si>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</si>
  <si>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</si>
  <si>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</si>
  <si>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</si>
  <si>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</si>
  <si>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</si>
  <si>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</si>
  <si>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</si>
  <si>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</si>
  <si>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</si>
  <si>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</si>
  <si>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</si>
  <si>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</si>
  <si>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</si>
  <si>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</si>
  <si>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</si>
  <si>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</si>
  <si>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</si>
  <si>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</si>
  <si>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</si>
  <si>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</si>
  <si>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</si>
  <si>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</si>
  <si>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</si>
  <si>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</si>
  <si>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</si>
  <si>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</si>
  <si>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</si>
  <si>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</si>
  <si>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</si>
  <si>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</si>
  <si>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</si>
  <si>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</si>
  <si>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</si>
  <si>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</si>
  <si>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</si>
  <si>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</si>
  <si>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</si>
  <si>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</si>
  <si>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</si>
  <si>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</si>
  <si>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</si>
  <si>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</si>
  <si>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</si>
  <si>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</si>
  <si>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</si>
  <si>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</si>
  <si>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</si>
  <si>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</si>
  <si>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</si>
  <si>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</si>
  <si>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</si>
  <si>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</si>
  <si>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</si>
  <si>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</si>
  <si>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</si>
  <si>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</si>
  <si>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</si>
  <si>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</si>
  <si>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</si>
  <si>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</si>
  <si>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</si>
  <si>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</si>
  <si>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</si>
  <si>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</si>
  <si>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</si>
  <si>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</si>
  <si>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</si>
  <si>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</si>
  <si>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</si>
  <si>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</si>
  <si>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</si>
  <si>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</si>
  <si>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</si>
  <si>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</si>
  <si>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</si>
  <si>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</si>
  <si>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</si>
  <si>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</si>
  <si>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</si>
  <si>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</si>
  <si>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</si>
  <si>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</si>
  <si>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</si>
  <si>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</si>
  <si>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</si>
  <si>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</si>
  <si>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</si>
  <si>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</si>
  <si>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</si>
  <si>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</si>
  <si>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</si>
  <si>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</si>
  <si>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</si>
  <si>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</si>
  <si>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</si>
  <si>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</si>
  <si>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</si>
  <si>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</si>
  <si>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</si>
  <si>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</si>
  <si>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</si>
  <si>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</si>
  <si>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</si>
  <si>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</si>
  <si>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</si>
  <si>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</si>
  <si>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</si>
  <si>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</si>
  <si>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</si>
  <si>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</si>
  <si>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</si>
  <si>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</si>
  <si>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</si>
  <si>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</si>
  <si>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</si>
  <si>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</si>
  <si>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</si>
  <si>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</si>
  <si>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</si>
  <si>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</si>
  <si>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</si>
  <si>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</si>
  <si>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</si>
  <si>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</si>
  <si>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</si>
  <si>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</si>
  <si>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</si>
  <si>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</si>
  <si>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</si>
  <si>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</si>
  <si>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</si>
  <si>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</si>
  <si>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</si>
  <si>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</si>
  <si>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</si>
  <si>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</si>
  <si>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</si>
  <si>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</si>
  <si>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</si>
  <si>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</si>
  <si>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</si>
  <si>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</si>
  <si>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</si>
  <si>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</si>
  <si>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</si>
  <si>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</si>
  <si>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</si>
  <si>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</si>
  <si>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</si>
  <si>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</si>
  <si>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</si>
  <si>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</si>
  <si>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</si>
  <si>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</si>
  <si>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</si>
  <si>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</si>
  <si>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</si>
  <si>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</si>
  <si>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</si>
  <si>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</si>
  <si>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</si>
  <si>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</si>
  <si>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</si>
  <si>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</si>
  <si>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</si>
  <si>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</si>
  <si>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</si>
  <si>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</si>
  <si>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</si>
  <si>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</si>
  <si>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</si>
  <si>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</si>
  <si>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</si>
  <si>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</si>
  <si>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</si>
  <si>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</si>
  <si>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</si>
  <si>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</si>
  <si>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</si>
  <si>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</si>
  <si>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</si>
  <si>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</si>
  <si>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</si>
  <si>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</si>
  <si>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</si>
  <si>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</si>
  <si>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</si>
  <si>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</si>
  <si>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</si>
  <si>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</si>
  <si>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</si>
  <si>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</si>
  <si>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</si>
  <si>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</si>
  <si>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</si>
  <si>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</si>
  <si>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</si>
  <si>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</si>
  <si>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</si>
  <si>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</si>
  <si>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</si>
  <si>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</si>
  <si>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</si>
  <si>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</si>
  <si>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</si>
  <si>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</si>
  <si>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</si>
  <si>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</si>
  <si>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</si>
  <si>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</si>
  <si>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</si>
  <si>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</si>
  <si>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</si>
  <si>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</si>
  <si>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</si>
  <si>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</si>
  <si>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</si>
  <si>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</si>
  <si>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</si>
  <si>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</si>
  <si>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</si>
  <si>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</si>
  <si>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</si>
  <si>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</si>
  <si>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</si>
  <si>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</si>
  <si>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</si>
  <si>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</si>
  <si>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</si>
  <si>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</si>
  <si>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</si>
  <si>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</si>
  <si>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</si>
  <si>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</si>
  <si>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</si>
  <si>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</si>
  <si>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</si>
  <si>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</si>
  <si>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</si>
  <si>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</si>
  <si>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</si>
  <si>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</si>
  <si>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</si>
  <si>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</si>
  <si>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</si>
  <si>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</si>
  <si>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</si>
  <si>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</si>
  <si>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</si>
  <si>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</si>
  <si>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</si>
  <si>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</si>
  <si>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</si>
  <si>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</si>
  <si>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</si>
  <si>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</si>
  <si>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</si>
  <si>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</si>
  <si>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</si>
  <si>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</si>
  <si>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</si>
  <si>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</si>
  <si>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</si>
  <si>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</si>
  <si>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</si>
  <si>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</si>
  <si>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</si>
  <si>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</si>
  <si>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</si>
  <si>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</si>
  <si>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</si>
  <si>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</si>
  <si>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</si>
  <si>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</si>
  <si>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</si>
  <si>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</si>
  <si>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</si>
  <si>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</si>
  <si>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</si>
  <si>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</si>
  <si>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</si>
  <si>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</si>
  <si>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</si>
  <si>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</si>
  <si>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</si>
  <si>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</si>
  <si>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</si>
  <si>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</si>
  <si>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</si>
  <si>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</si>
  <si>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</si>
  <si>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</si>
  <si>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</si>
  <si>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</si>
  <si>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</si>
  <si>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</si>
  <si>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</si>
  <si>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</si>
  <si>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</si>
  <si>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</si>
  <si>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</si>
  <si>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</si>
  <si>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</si>
  <si>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</si>
  <si>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</si>
  <si>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</si>
  <si>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</si>
  <si>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</si>
  <si>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</si>
  <si>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</si>
  <si>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</si>
  <si>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</si>
  <si>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</si>
  <si>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</si>
  <si>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</si>
  <si>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</si>
  <si>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</si>
  <si>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</si>
  <si>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</si>
  <si>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</si>
  <si>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</si>
  <si>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</si>
  <si>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</si>
  <si>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</si>
  <si>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</si>
  <si>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</si>
  <si>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</si>
  <si>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</si>
  <si>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</si>
  <si>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</si>
  <si>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</si>
  <si>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</si>
  <si>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</si>
  <si>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</si>
  <si>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</si>
  <si>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</si>
  <si>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</si>
  <si>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</si>
  <si>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</si>
  <si>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</si>
  <si>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</si>
  <si>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</si>
  <si>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</si>
  <si>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</si>
  <si>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</si>
  <si>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</si>
  <si>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</si>
  <si>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</si>
  <si>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</si>
  <si>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</si>
  <si>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</si>
  <si>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</si>
  <si>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</si>
  <si>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</si>
  <si>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</si>
  <si>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</si>
  <si>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</si>
  <si>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</si>
  <si>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</si>
  <si>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</si>
  <si>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</si>
  <si>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</si>
  <si>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</si>
  <si>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</si>
  <si>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</si>
  <si>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</si>
  <si>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</si>
  <si>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</si>
  <si>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</si>
  <si>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</si>
  <si>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</si>
  <si>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</si>
  <si>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</si>
  <si>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</si>
  <si>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</si>
  <si>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</si>
  <si>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</si>
  <si>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</si>
  <si>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</si>
  <si>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</si>
  <si>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</si>
  <si>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</si>
  <si>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</si>
  <si>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</si>
  <si>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</si>
  <si>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</si>
  <si>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</si>
  <si>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</si>
  <si>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</si>
  <si>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</si>
  <si>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</si>
  <si>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</si>
  <si>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</si>
  <si>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</si>
  <si>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</si>
  <si>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</si>
  <si>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</si>
  <si>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</si>
  <si>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</si>
  <si>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</si>
  <si>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</si>
  <si>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</si>
  <si>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</si>
  <si>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</si>
  <si>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</si>
  <si>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</si>
  <si>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</si>
  <si>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</si>
  <si>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</si>
  <si>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</si>
  <si>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</si>
  <si>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</si>
  <si>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</si>
  <si>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</si>
  <si>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</si>
  <si>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</si>
  <si>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</si>
  <si>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</si>
  <si>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</si>
  <si>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</si>
  <si>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</si>
  <si>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</si>
  <si>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</si>
  <si>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</si>
  <si>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</si>
  <si>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</si>
  <si>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</si>
  <si>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</si>
  <si>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</si>
  <si>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</si>
  <si>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</si>
  <si>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</si>
  <si>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</si>
  <si>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</si>
  <si>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</si>
  <si>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</si>
  <si>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</si>
  <si>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</si>
  <si>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</si>
  <si>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</si>
  <si>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</si>
  <si>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</si>
  <si>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</si>
  <si>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</si>
  <si>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</si>
  <si>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</si>
  <si>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</si>
  <si>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</si>
  <si>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</si>
  <si>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</si>
  <si>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</si>
  <si>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</si>
  <si>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</si>
  <si>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</si>
  <si>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</si>
  <si>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</si>
  <si>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</si>
  <si>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</si>
  <si>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</si>
  <si>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</si>
  <si>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</si>
  <si>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</si>
  <si>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</si>
  <si>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</si>
  <si>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</si>
  <si>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</si>
  <si>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</si>
  <si>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</si>
  <si>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</si>
  <si>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</si>
  <si>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</si>
  <si>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</si>
  <si>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</si>
  <si>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</si>
  <si>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</si>
  <si>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</si>
  <si>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</si>
  <si>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</si>
  <si>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</si>
  <si>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</si>
  <si>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</si>
  <si>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</si>
  <si>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</si>
  <si>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</si>
  <si>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</si>
  <si>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</si>
  <si>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</si>
  <si>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</si>
  <si>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</si>
  <si>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</si>
  <si>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</si>
  <si>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</si>
  <si>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</si>
  <si>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</si>
  <si>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</si>
  <si>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</si>
  <si>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</si>
  <si>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</si>
  <si>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</si>
  <si>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</si>
  <si>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</si>
  <si>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</si>
  <si>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</si>
  <si>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</si>
  <si>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</si>
  <si>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</si>
  <si>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</si>
  <si>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</si>
  <si>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</si>
  <si>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</si>
  <si>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</si>
  <si>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</si>
  <si>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</si>
  <si>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</si>
  <si>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</si>
  <si>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</si>
  <si>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</si>
  <si>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</si>
  <si>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</si>
  <si>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</si>
  <si>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</si>
  <si>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</si>
  <si>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</si>
  <si>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</si>
  <si>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</si>
  <si>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</si>
  <si>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</si>
  <si>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</si>
  <si>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</si>
  <si>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</si>
  <si>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</si>
  <si>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</si>
  <si>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</si>
  <si>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</si>
  <si>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</si>
  <si>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</si>
  <si>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</si>
  <si>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</si>
  <si>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</si>
  <si>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</si>
  <si>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</si>
  <si>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</si>
  <si>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</si>
  <si>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</si>
  <si>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</si>
  <si>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</si>
  <si>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</si>
  <si>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</si>
  <si>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</si>
  <si>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</si>
  <si>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</si>
  <si>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</si>
  <si>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</si>
  <si>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</si>
  <si>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</si>
  <si>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</si>
  <si>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</si>
  <si>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</si>
  <si>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</si>
  <si>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</si>
  <si>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</si>
  <si>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</si>
  <si>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</si>
  <si>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</si>
  <si>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</si>
  <si>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</si>
  <si>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</si>
  <si>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</si>
  <si>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</si>
  <si>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</si>
  <si>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</si>
  <si>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</si>
  <si>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</si>
  <si>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</si>
  <si>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</si>
  <si>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</si>
  <si>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</si>
  <si>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</si>
  <si>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</si>
  <si>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</si>
  <si>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</si>
  <si>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</si>
  <si>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</si>
  <si>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</si>
  <si>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</si>
  <si>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</si>
  <si>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</si>
  <si>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</si>
  <si>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</si>
  <si>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</si>
  <si>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</si>
  <si>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</si>
  <si>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</si>
  <si>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</si>
  <si>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</si>
  <si>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</si>
  <si>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</si>
  <si>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</si>
  <si>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</si>
  <si>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</si>
  <si>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</si>
  <si>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</si>
  <si>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</si>
  <si>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</si>
  <si>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</si>
  <si>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</si>
  <si>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</si>
  <si>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</si>
  <si>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</si>
  <si>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</si>
  <si>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</si>
  <si>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</si>
  <si>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</si>
  <si>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</si>
  <si>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</si>
  <si>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</si>
  <si>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</si>
  <si>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</si>
  <si>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</si>
  <si>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</si>
  <si>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</si>
  <si>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</si>
  <si>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</si>
  <si>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</si>
  <si>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</si>
  <si>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</si>
  <si>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</si>
  <si>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</si>
  <si>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</si>
  <si>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</si>
  <si>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</si>
  <si>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</si>
  <si>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</si>
  <si>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</si>
  <si>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</si>
  <si>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</si>
  <si>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</si>
  <si>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</si>
  <si>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</si>
  <si>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</si>
  <si>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</si>
  <si>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</si>
  <si>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</si>
  <si>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</si>
  <si>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</si>
  <si>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</si>
  <si>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</si>
  <si>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</si>
  <si>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</si>
  <si>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</si>
  <si>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</si>
  <si>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</si>
  <si>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</si>
  <si>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</si>
  <si>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</si>
  <si>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</si>
  <si>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</si>
  <si>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</si>
  <si>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</si>
  <si>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</si>
  <si>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</si>
  <si>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</si>
  <si>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</si>
  <si>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</si>
  <si>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</si>
  <si>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</si>
  <si>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</si>
  <si>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</si>
  <si>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</si>
  <si>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</si>
  <si>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</si>
  <si>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</si>
  <si>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</si>
  <si>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</si>
  <si>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</si>
  <si>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</si>
  <si>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</si>
  <si>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</si>
  <si>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</si>
  <si>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</si>
  <si>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</si>
  <si>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</si>
  <si>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</si>
  <si>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</si>
  <si>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</si>
  <si>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</si>
  <si>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</si>
  <si>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</si>
  <si>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</si>
  <si>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</si>
  <si>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</si>
  <si>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</si>
  <si>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</si>
  <si>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</si>
  <si>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</si>
  <si>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</si>
  <si>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</si>
  <si>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</si>
  <si>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</si>
  <si>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</si>
  <si>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</si>
  <si>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</si>
  <si>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</si>
  <si>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</si>
  <si>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</si>
  <si>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</si>
  <si>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</si>
  <si>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</si>
  <si>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</si>
  <si>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</si>
  <si>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</si>
  <si>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</si>
  <si>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</si>
  <si>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</si>
  <si>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</si>
  <si>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</si>
  <si>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</si>
  <si>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</si>
  <si>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</si>
  <si>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</si>
  <si>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</si>
  <si>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</si>
  <si>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</si>
  <si>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</si>
  <si>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</si>
  <si>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</si>
  <si>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</si>
  <si>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</si>
  <si>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</si>
  <si>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</si>
  <si>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</si>
  <si>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</si>
  <si>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</si>
  <si>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</si>
  <si>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</si>
  <si>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</si>
  <si>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</si>
  <si>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</si>
  <si>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</si>
  <si>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</si>
  <si>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</si>
  <si>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</si>
  <si>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</si>
  <si>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</si>
  <si>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</si>
  <si>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</si>
  <si>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</si>
  <si>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</si>
  <si>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</si>
  <si>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</si>
  <si>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</si>
  <si>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</si>
  <si>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</si>
  <si>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</si>
  <si>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</si>
  <si>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</si>
  <si>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</si>
  <si>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</si>
  <si>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</si>
  <si>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</si>
  <si>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</si>
  <si>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</si>
  <si>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</si>
  <si>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</si>
  <si>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</si>
  <si>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</si>
  <si>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</si>
  <si>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</si>
  <si>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</si>
  <si>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</si>
  <si>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</si>
  <si>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</si>
  <si>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</si>
  <si>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</si>
  <si>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</si>
  <si>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</si>
  <si>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</si>
  <si>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</si>
  <si>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</si>
  <si>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</si>
  <si>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</si>
  <si>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</si>
  <si>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</si>
  <si>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</si>
  <si>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</si>
  <si>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</si>
  <si>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</si>
  <si>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</si>
  <si>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</si>
  <si>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</si>
  <si>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</si>
  <si>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</si>
  <si>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</si>
  <si>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</si>
  <si>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</si>
  <si>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</si>
  <si>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</si>
  <si>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</si>
  <si>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</si>
  <si>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</si>
  <si>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</si>
  <si>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</si>
  <si>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</si>
  <si>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</si>
  <si>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</si>
  <si>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</si>
  <si>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</si>
  <si>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</si>
  <si>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</si>
  <si>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</si>
  <si>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</si>
  <si>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</si>
  <si>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</si>
  <si>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</si>
  <si>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</si>
  <si>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</si>
  <si>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</si>
  <si>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</si>
  <si>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</si>
  <si>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</si>
  <si>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</si>
  <si>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</si>
  <si>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</si>
  <si>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</si>
  <si>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</si>
  <si>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</si>
  <si>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</si>
  <si>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</si>
  <si>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</si>
  <si>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</si>
  <si>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</si>
  <si>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</si>
  <si>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</si>
  <si>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</si>
  <si>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</si>
  <si>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</si>
  <si>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</si>
  <si>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</si>
  <si>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</si>
  <si>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</si>
  <si>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</si>
  <si>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</si>
  <si>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</si>
  <si>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</si>
  <si>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</si>
  <si>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</si>
  <si>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</si>
  <si>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</si>
  <si>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</si>
  <si>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</si>
  <si>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</si>
  <si>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</si>
  <si>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</si>
  <si>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</si>
  <si>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</si>
  <si>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</si>
  <si>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</si>
  <si>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</si>
  <si>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</si>
  <si>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</si>
  <si>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</si>
  <si>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</si>
  <si>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</si>
  <si>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</si>
  <si>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</si>
  <si>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</si>
  <si>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</si>
  <si>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</si>
  <si>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</si>
  <si>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</si>
  <si>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</si>
  <si>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</si>
  <si>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</si>
  <si>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</si>
  <si>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</si>
  <si>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</si>
  <si>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</si>
  <si>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</si>
  <si>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</si>
  <si>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</si>
  <si>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</si>
  <si>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</si>
  <si>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</si>
  <si>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</si>
  <si>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</si>
  <si>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</si>
  <si>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</si>
  <si>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</si>
  <si>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</si>
  <si>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</si>
  <si>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</si>
  <si>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</si>
  <si>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</si>
  <si>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</si>
  <si>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</si>
  <si>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</si>
  <si>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</si>
  <si>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</si>
  <si>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</si>
  <si>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</si>
  <si>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</si>
  <si>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</si>
  <si>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</si>
  <si>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</si>
  <si>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</si>
  <si>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</si>
  <si>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</si>
  <si>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</si>
  <si>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</si>
  <si>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</si>
  <si>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</si>
  <si>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</si>
  <si>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</si>
  <si>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</si>
  <si>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</si>
  <si>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</si>
  <si>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</si>
  <si>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</si>
  <si>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</si>
  <si>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</si>
  <si>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</si>
  <si>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</si>
  <si>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</si>
  <si>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</si>
  <si>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</si>
  <si>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</si>
  <si>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</si>
  <si>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</si>
  <si>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</si>
  <si>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</si>
  <si>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</si>
  <si>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</si>
  <si>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</si>
  <si>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</si>
  <si>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</si>
  <si>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</si>
  <si>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</si>
  <si>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</si>
  <si>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</si>
  <si>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</si>
  <si>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</si>
  <si>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</si>
  <si>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</si>
  <si>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</si>
  <si>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</si>
  <si>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</si>
  <si>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</si>
  <si>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</si>
  <si>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</si>
  <si>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</si>
  <si>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</si>
  <si>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</si>
  <si>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</si>
  <si>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</si>
  <si>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</si>
  <si>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</si>
  <si>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</si>
  <si>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</si>
  <si>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</si>
  <si>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</si>
  <si>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</si>
  <si>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</si>
  <si>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</si>
  <si>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</si>
  <si>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</si>
  <si>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</si>
  <si>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</si>
  <si>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</si>
  <si>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</si>
  <si>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</si>
  <si>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</si>
  <si>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</si>
  <si>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</si>
  <si>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</si>
  <si>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</si>
  <si>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</si>
  <si>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</si>
  <si>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</si>
  <si>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</si>
  <si>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</si>
  <si>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</si>
  <si>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</si>
  <si>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</si>
  <si>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</si>
  <si>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</si>
  <si>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</si>
  <si>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</si>
  <si>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</si>
  <si>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</si>
  <si>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</si>
  <si>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</si>
  <si>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</si>
  <si>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</si>
  <si>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</si>
  <si>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</si>
  <si>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</si>
  <si>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</si>
  <si>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</si>
  <si>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</si>
  <si>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</si>
  <si>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</si>
  <si>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</si>
  <si>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</si>
  <si>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</si>
  <si>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</si>
  <si>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</si>
  <si>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</si>
  <si>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</si>
  <si>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</si>
  <si>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</si>
  <si>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</si>
  <si>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</si>
  <si>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</si>
  <si>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</si>
  <si>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</si>
  <si>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</si>
  <si>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</si>
  <si>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</si>
  <si>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</si>
  <si>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</si>
  <si>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</si>
  <si>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</si>
  <si>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</si>
  <si>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</si>
  <si>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</si>
  <si>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</si>
  <si>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</si>
  <si>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</si>
  <si>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</si>
  <si>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</si>
  <si>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</si>
  <si>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</si>
  <si>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</si>
  <si>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</si>
  <si>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</si>
  <si>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</si>
  <si>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</si>
  <si>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</si>
  <si>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</si>
  <si>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</si>
  <si>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</si>
  <si>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</si>
  <si>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</si>
  <si>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</si>
  <si>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</si>
  <si>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</si>
  <si>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</si>
  <si>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</si>
  <si>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</si>
  <si>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</si>
  <si>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</si>
  <si>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</si>
  <si>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</si>
  <si>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</si>
  <si>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</si>
  <si>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</si>
  <si>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</si>
  <si>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</si>
  <si>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</si>
  <si>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</si>
  <si>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</si>
  <si>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</si>
  <si>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</si>
  <si>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</si>
  <si>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</si>
  <si>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</si>
  <si>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</si>
  <si>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</si>
  <si>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</si>
  <si>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</si>
  <si>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</si>
  <si>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</si>
  <si>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</si>
  <si>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</si>
  <si>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</si>
  <si>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</si>
  <si>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</si>
  <si>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</si>
  <si>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</si>
  <si>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</si>
  <si>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</si>
  <si>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</si>
  <si>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</si>
  <si>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</si>
  <si>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</si>
  <si>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</si>
  <si>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</si>
  <si>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</si>
  <si>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</si>
  <si>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</si>
  <si>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</si>
  <si>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</si>
  <si>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</si>
  <si>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</si>
  <si>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</si>
  <si>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</si>
  <si>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</si>
  <si>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</si>
  <si>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</si>
  <si>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</si>
  <si>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</si>
  <si>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</si>
  <si>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</si>
  <si>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</si>
  <si>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</si>
  <si>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</si>
  <si>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</si>
  <si>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</si>
  <si>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</si>
  <si>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</si>
  <si>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</si>
  <si>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</si>
  <si>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</si>
  <si>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</si>
  <si>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</si>
  <si>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</si>
  <si>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</si>
  <si>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</si>
  <si>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</si>
  <si>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</si>
  <si>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</si>
  <si>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</si>
  <si>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</si>
  <si>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</si>
  <si>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</si>
  <si>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</si>
  <si>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</si>
  <si>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</si>
  <si>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</si>
  <si>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</si>
  <si>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</si>
  <si>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</si>
  <si>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</si>
  <si>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</si>
  <si>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</si>
  <si>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</si>
  <si>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</si>
  <si>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</si>
  <si>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</si>
  <si>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</si>
  <si>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</si>
  <si>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</si>
  <si>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</si>
  <si>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</si>
  <si>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</si>
  <si>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</si>
  <si>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</si>
  <si>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</si>
  <si>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</si>
  <si>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</si>
  <si>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</si>
  <si>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</si>
  <si>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</si>
  <si>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</si>
  <si>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</si>
  <si>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</si>
  <si>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</si>
  <si>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</si>
  <si>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</si>
  <si>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</si>
  <si>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</si>
  <si>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</si>
  <si>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</si>
  <si>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</si>
  <si>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</si>
  <si>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</si>
  <si>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</si>
  <si>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</si>
  <si>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</si>
  <si>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</si>
  <si>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</si>
  <si>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</si>
  <si>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</si>
  <si>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</si>
  <si>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</si>
  <si>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</si>
  <si>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</si>
  <si>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</si>
  <si>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</si>
  <si>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</si>
  <si>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</si>
  <si>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</si>
  <si>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</si>
  <si>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</si>
  <si>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</si>
  <si>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</si>
  <si>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</si>
  <si>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</si>
  <si>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</si>
  <si>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</si>
  <si>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</si>
  <si>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</si>
  <si>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</si>
  <si>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</si>
  <si>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</si>
  <si>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</si>
  <si>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</si>
  <si>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</si>
  <si>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</si>
  <si>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</si>
  <si>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</si>
  <si>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</si>
  <si>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</si>
  <si>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</si>
  <si>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</si>
  <si>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</si>
  <si>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</si>
  <si>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</si>
  <si>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</si>
  <si>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</si>
  <si>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</si>
  <si>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</si>
  <si>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</si>
  <si>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</si>
  <si>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</si>
  <si>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</si>
  <si>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</si>
  <si>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</si>
  <si>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</si>
  <si>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</si>
  <si>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</si>
  <si>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</si>
  <si>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</si>
  <si>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</si>
  <si>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</si>
  <si>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</si>
  <si>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</si>
  <si>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</si>
  <si>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</si>
  <si>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</si>
  <si>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</si>
  <si>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</si>
  <si>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</si>
  <si>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</si>
  <si>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</si>
  <si>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</si>
  <si>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</si>
  <si>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</si>
  <si>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</si>
  <si>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</si>
  <si>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</si>
  <si>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</si>
  <si>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</si>
  <si>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</si>
  <si>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</si>
  <si>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</si>
  <si>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</si>
  <si>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</si>
  <si>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</si>
  <si>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</si>
  <si>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</si>
  <si>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</si>
  <si>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</si>
  <si>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</si>
  <si>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</si>
  <si>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</si>
  <si>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</si>
  <si>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</si>
  <si>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</si>
  <si>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</si>
  <si>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</si>
  <si>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</si>
  <si>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</si>
  <si>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</si>
  <si>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</si>
  <si>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</si>
  <si>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</si>
  <si>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</si>
  <si>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</si>
  <si>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</si>
  <si>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</si>
  <si>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</si>
  <si>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</si>
  <si>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</si>
  <si>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</si>
  <si>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</si>
  <si>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</si>
  <si>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</si>
  <si>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</si>
  <si>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</si>
  <si>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</si>
  <si>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</si>
  <si>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</si>
  <si>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</si>
  <si>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</si>
  <si>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</si>
  <si>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</si>
  <si>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</si>
  <si>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</si>
  <si>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</si>
  <si>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</si>
  <si>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</si>
  <si>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</si>
  <si>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</si>
  <si>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</si>
  <si>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</si>
  <si>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</si>
  <si>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</si>
  <si>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</si>
  <si>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</si>
  <si>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</si>
  <si>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</si>
  <si>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</si>
  <si>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</si>
  <si>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</si>
  <si>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</si>
  <si>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</si>
  <si>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</si>
  <si>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</si>
  <si>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</si>
  <si>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</si>
  <si>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</si>
  <si>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</si>
  <si>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</si>
  <si>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</si>
  <si>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</si>
  <si>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</si>
  <si>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</si>
  <si>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</si>
  <si>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</si>
  <si>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</si>
  <si>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</si>
  <si>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</si>
  <si>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</si>
  <si>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</si>
  <si>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</si>
  <si>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</si>
  <si>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</si>
  <si>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</si>
  <si>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</si>
  <si>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</si>
  <si>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</si>
  <si>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</si>
  <si>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</si>
  <si>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</si>
  <si>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</si>
  <si>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</si>
  <si>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</si>
  <si>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</si>
  <si>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</si>
  <si>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</si>
  <si>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</si>
  <si>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</si>
  <si>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</si>
  <si>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</si>
  <si>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</si>
  <si>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</si>
  <si>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</si>
  <si>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</si>
  <si>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</si>
  <si>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</si>
  <si>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</si>
  <si>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</si>
  <si>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</si>
  <si>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</si>
  <si>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</si>
  <si>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</si>
  <si>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</si>
  <si>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</si>
  <si>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</si>
  <si>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</si>
  <si>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</si>
  <si>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</si>
  <si>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</si>
  <si>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</si>
  <si>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</si>
  <si>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</si>
  <si>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</si>
  <si>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</si>
  <si>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</si>
  <si>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</si>
  <si>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</si>
  <si>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</si>
  <si>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</si>
  <si>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</si>
  <si>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</si>
  <si>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</si>
  <si>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</si>
  <si>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</si>
  <si>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</si>
  <si>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</si>
  <si>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</si>
  <si>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</si>
  <si>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</si>
  <si>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</si>
  <si>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</si>
  <si>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</si>
  <si>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</si>
  <si>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</si>
  <si>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</si>
  <si>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</si>
  <si>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</si>
  <si>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</si>
  <si>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</si>
  <si>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</si>
  <si>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</si>
  <si>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</si>
  <si>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</si>
  <si>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</si>
  <si>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</si>
  <si>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</si>
  <si>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</si>
  <si>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</si>
  <si>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</si>
  <si>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</si>
  <si>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</si>
  <si>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</si>
  <si>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</si>
  <si>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</si>
  <si>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</si>
  <si>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</si>
  <si>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</si>
  <si>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</si>
  <si>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</si>
  <si>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</si>
  <si>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</si>
  <si>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</si>
  <si>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</si>
  <si>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</si>
  <si>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</si>
  <si>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</si>
  <si>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</si>
  <si>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</si>
  <si>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</si>
  <si>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</si>
  <si>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</si>
  <si>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</si>
  <si>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</si>
  <si>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</si>
  <si>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</si>
  <si>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</si>
  <si>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</si>
  <si>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</si>
  <si>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</si>
  <si>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</si>
  <si>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</si>
  <si>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</si>
  <si>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</si>
  <si>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</si>
  <si>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</si>
  <si>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</si>
  <si>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</si>
  <si>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</si>
  <si>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</si>
  <si>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</si>
  <si>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</si>
  <si>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</si>
  <si>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</si>
  <si>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</si>
  <si>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</si>
  <si>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</si>
  <si>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</si>
  <si>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</si>
  <si>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</si>
  <si>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</si>
  <si>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</si>
  <si>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</si>
  <si>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</si>
  <si>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</si>
  <si>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</si>
  <si>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</si>
  <si>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</si>
  <si>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</si>
  <si>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</si>
  <si>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</si>
  <si>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</si>
  <si>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</si>
  <si>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</si>
  <si>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</si>
  <si>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</si>
  <si>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</si>
  <si>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</si>
  <si>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</si>
  <si>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</si>
  <si>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</si>
  <si>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</si>
  <si>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</si>
  <si>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</si>
  <si>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</si>
  <si>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</si>
  <si>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</si>
  <si>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</si>
  <si>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</si>
  <si>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</si>
  <si>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</si>
  <si>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</si>
  <si>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</si>
  <si>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</si>
  <si>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</si>
  <si>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</si>
  <si>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</si>
  <si>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</si>
  <si>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</si>
  <si>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</si>
  <si>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</si>
  <si>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</si>
  <si>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</si>
  <si>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</si>
  <si>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</si>
  <si>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</si>
  <si>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</si>
  <si>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</si>
  <si>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</si>
  <si>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</si>
  <si>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</si>
  <si>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</si>
  <si>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</si>
  <si>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</si>
  <si>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</si>
  <si>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</si>
  <si>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</si>
  <si>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</si>
  <si>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</si>
  <si>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</si>
  <si>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</si>
  <si>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</si>
  <si>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</si>
  <si>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</si>
  <si>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</si>
  <si>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</si>
  <si>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</si>
  <si>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</si>
  <si>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</si>
  <si>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</si>
  <si>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</si>
  <si>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</si>
  <si>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</si>
  <si>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</si>
  <si>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</si>
  <si>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</si>
  <si>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</si>
  <si>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</si>
  <si>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</si>
  <si>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</si>
  <si>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</si>
  <si>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</si>
  <si>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</si>
  <si>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</si>
  <si>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</si>
  <si>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</si>
  <si>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</si>
  <si>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</si>
  <si>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</si>
  <si>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</si>
  <si>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</si>
  <si>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</si>
  <si>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</si>
  <si>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</si>
  <si>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</si>
  <si>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</si>
  <si>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</si>
  <si>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</si>
  <si>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</si>
  <si>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</si>
  <si>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</si>
  <si>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</si>
  <si>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</si>
  <si>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</si>
  <si>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</si>
  <si>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</si>
  <si>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</si>
  <si>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</si>
  <si>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</si>
  <si>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</si>
  <si>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</si>
  <si>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</si>
  <si>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</si>
  <si>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</si>
  <si>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</si>
  <si>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</si>
  <si>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</si>
  <si>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</si>
  <si>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</si>
  <si>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</si>
  <si>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</si>
  <si>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</si>
  <si>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</si>
  <si>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</si>
  <si>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</si>
  <si>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</si>
  <si>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</si>
  <si>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</si>
  <si>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</si>
  <si>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</si>
  <si>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</si>
  <si>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</si>
  <si>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</si>
  <si>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</si>
  <si>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</si>
  <si>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</si>
  <si>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</si>
  <si>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</si>
  <si>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</si>
  <si>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</si>
  <si>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</si>
  <si>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</si>
  <si>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</si>
  <si>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</si>
  <si>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</si>
  <si>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</si>
  <si>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</si>
  <si>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</si>
  <si>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</si>
  <si>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</si>
  <si>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</si>
  <si>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</si>
  <si>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</si>
  <si>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</si>
  <si>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</si>
  <si>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</si>
  <si>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</si>
  <si>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</si>
  <si>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</si>
  <si>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</si>
  <si>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</si>
  <si>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</si>
  <si>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</si>
  <si>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</si>
  <si>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</si>
  <si>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</si>
  <si>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</si>
  <si>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</si>
  <si>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</si>
  <si>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</si>
  <si>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</si>
  <si>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</si>
  <si>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</si>
  <si>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</si>
  <si>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</si>
  <si>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</si>
  <si>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</si>
  <si>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</si>
  <si>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</si>
  <si>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</si>
  <si>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</si>
  <si>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</si>
  <si>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</si>
  <si>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</si>
  <si>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</si>
  <si>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</si>
  <si>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</si>
  <si>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</si>
  <si>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</si>
  <si>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</si>
  <si>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</si>
  <si>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</si>
  <si>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</si>
  <si>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</si>
  <si>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</si>
  <si>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</si>
  <si>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</si>
  <si>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</si>
  <si>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</si>
  <si>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</si>
  <si>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</si>
  <si>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</si>
  <si>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</si>
  <si>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</si>
  <si>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</si>
  <si>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</si>
  <si>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</si>
  <si>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</si>
  <si>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</si>
  <si>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</si>
  <si>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</si>
  <si>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</si>
  <si>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</si>
  <si>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</si>
  <si>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</si>
  <si>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</si>
  <si>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</si>
  <si>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</si>
  <si>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</si>
  <si>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</si>
  <si>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</si>
  <si>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</si>
  <si>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</si>
  <si>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</si>
  <si>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</si>
  <si>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</si>
  <si>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</si>
  <si>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</si>
  <si>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</si>
  <si>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</si>
  <si>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</si>
  <si>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</si>
  <si>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</si>
  <si>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</si>
  <si>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</si>
  <si>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</si>
  <si>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</si>
  <si>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</si>
  <si>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</si>
  <si>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</si>
  <si>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</si>
  <si>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</si>
  <si>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</si>
  <si>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</si>
  <si>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</si>
  <si>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</si>
  <si>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</si>
  <si>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</si>
  <si>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</si>
  <si>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</si>
  <si>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</si>
  <si>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</si>
  <si>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</si>
  <si>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</si>
  <si>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</si>
  <si>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</si>
  <si>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</si>
  <si>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</si>
  <si>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</si>
  <si>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</si>
  <si>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</si>
  <si>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</si>
  <si>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</si>
  <si>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</si>
  <si>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</si>
  <si>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</si>
  <si>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</si>
  <si>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</si>
  <si>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</si>
  <si>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</si>
  <si>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</si>
  <si>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</si>
  <si>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</si>
  <si>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</si>
  <si>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</si>
  <si>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</si>
  <si>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</si>
  <si>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</si>
  <si>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</si>
  <si>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</si>
  <si>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</si>
  <si>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</si>
  <si>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</si>
  <si>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</si>
  <si>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</si>
  <si>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</si>
  <si>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</si>
  <si>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</si>
  <si>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</si>
  <si>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</si>
  <si>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</si>
  <si>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</si>
  <si>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</si>
  <si>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</si>
  <si>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</si>
  <si>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</si>
  <si>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</si>
  <si>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</si>
  <si>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</si>
  <si>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</si>
  <si>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</si>
  <si>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</si>
  <si>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</si>
  <si>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</si>
  <si>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</si>
  <si>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</si>
  <si>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</si>
  <si>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</si>
  <si>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</si>
  <si>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</si>
  <si>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</si>
  <si>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</si>
  <si>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</si>
  <si>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</si>
  <si>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</si>
  <si>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</si>
  <si>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</si>
  <si>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</si>
  <si>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</si>
  <si>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</si>
  <si>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</si>
  <si>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</si>
  <si>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</si>
  <si>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</si>
  <si>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</si>
  <si>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</si>
  <si>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</si>
  <si>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</si>
  <si>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</si>
  <si>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</si>
  <si>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</si>
  <si>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</si>
  <si>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</si>
  <si>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</si>
  <si>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</si>
  <si>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</si>
  <si>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</si>
  <si>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</si>
  <si>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</si>
  <si>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</si>
  <si>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</si>
  <si>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</si>
  <si>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</si>
  <si>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</si>
  <si>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</si>
  <si>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</si>
  <si>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</si>
  <si>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</si>
  <si>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</si>
  <si>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</si>
  <si>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</si>
  <si>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</si>
  <si>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</si>
  <si>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</si>
  <si>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</si>
  <si>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</si>
  <si>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</si>
  <si>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</si>
  <si>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</si>
  <si>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</si>
  <si>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</si>
  <si>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</si>
  <si>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</si>
  <si>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</si>
  <si>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</si>
  <si>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</si>
  <si>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</si>
  <si>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</si>
  <si>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</si>
  <si>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</si>
  <si>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</si>
  <si>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</si>
  <si>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</si>
  <si>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</si>
  <si>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</si>
  <si>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</si>
  <si>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</si>
  <si>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</si>
  <si>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</si>
  <si>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</si>
  <si>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</si>
  <si>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</si>
  <si>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</si>
  <si>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</si>
  <si>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</si>
  <si>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</si>
  <si>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</si>
  <si>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</si>
  <si>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</si>
  <si>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</si>
  <si>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</si>
  <si>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</si>
  <si>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</si>
  <si>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</si>
  <si>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</si>
  <si>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</si>
  <si>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</si>
  <si>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</si>
  <si>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</si>
  <si>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</si>
  <si>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</si>
  <si>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</si>
  <si>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</si>
  <si>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</si>
  <si>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</si>
  <si>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</si>
  <si>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</si>
  <si>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</si>
  <si>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</si>
  <si>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</si>
  <si>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</si>
  <si>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</si>
  <si>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</si>
  <si>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</si>
  <si>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</si>
  <si>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</si>
  <si>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</si>
  <si>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</si>
  <si>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</si>
  <si>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</si>
  <si>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</si>
  <si>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</si>
  <si>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</si>
  <si>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</si>
  <si>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</si>
  <si>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</si>
  <si>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</si>
  <si>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</si>
  <si>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</si>
  <si>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</si>
  <si>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</si>
  <si>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</si>
  <si>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</si>
  <si>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</si>
  <si>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</si>
  <si>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</si>
  <si>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</si>
  <si>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</si>
  <si>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</si>
  <si>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</si>
  <si>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</si>
  <si>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</si>
  <si>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</si>
  <si>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</si>
  <si>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</si>
  <si>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</si>
  <si>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</si>
  <si>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</si>
  <si>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</si>
  <si>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</si>
  <si>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</si>
  <si>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</si>
  <si>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</si>
  <si>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</si>
  <si>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</si>
  <si>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</si>
  <si>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</si>
  <si>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</si>
  <si>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</si>
  <si>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</si>
  <si>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</si>
  <si>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</si>
  <si>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</si>
  <si>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</si>
  <si>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</si>
  <si>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</si>
  <si>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</si>
  <si>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</si>
  <si>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</si>
  <si>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</si>
  <si>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</si>
  <si>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</si>
  <si>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</si>
  <si>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</si>
  <si>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</si>
  <si>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</si>
  <si>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</si>
  <si>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</si>
  <si>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</si>
  <si>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</si>
  <si>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</si>
  <si>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</si>
  <si>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</si>
  <si>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</si>
  <si>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</si>
  <si>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</si>
  <si>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</si>
  <si>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</si>
  <si>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</si>
  <si>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</si>
  <si>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</si>
  <si>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</si>
  <si>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</si>
  <si>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</si>
  <si>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</si>
  <si>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</si>
  <si>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</si>
  <si>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</si>
  <si>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</si>
  <si>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</si>
  <si>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</si>
  <si>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</si>
  <si>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</si>
  <si>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</si>
  <si>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</si>
  <si>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</si>
  <si>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</si>
  <si>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</si>
  <si>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</si>
  <si>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</si>
  <si>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</si>
  <si>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</si>
  <si>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</si>
  <si>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</si>
  <si>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</si>
  <si>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</si>
  <si>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</si>
  <si>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</si>
  <si>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</si>
  <si>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</si>
  <si>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</si>
  <si>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</si>
  <si>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</si>
  <si>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</si>
  <si>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</si>
  <si>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</si>
  <si>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</si>
  <si>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</si>
  <si>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</si>
  <si>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</si>
  <si>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</si>
  <si>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</si>
  <si>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</si>
  <si>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</si>
  <si>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</si>
  <si>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</si>
  <si>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</si>
  <si>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</si>
  <si>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</si>
  <si>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</si>
  <si>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</si>
  <si>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</si>
  <si>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</si>
  <si>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</si>
  <si>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</si>
  <si>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</si>
  <si>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</si>
  <si>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</si>
  <si>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</si>
  <si>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</si>
  <si>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</si>
  <si>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</si>
  <si>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</si>
  <si>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</si>
  <si>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</si>
  <si>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</si>
  <si>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</si>
  <si>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</si>
  <si>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</si>
  <si>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</si>
  <si>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</si>
  <si>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</si>
  <si>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</si>
  <si>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</si>
  <si>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</si>
  <si>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</si>
  <si>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</si>
  <si>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</si>
  <si>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</si>
  <si>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</si>
  <si>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</si>
  <si>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</si>
  <si>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</si>
  <si>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</si>
  <si>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</si>
  <si>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</si>
  <si>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</si>
  <si>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</si>
  <si>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</si>
  <si>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</si>
  <si>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</si>
  <si>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</si>
  <si>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</si>
  <si>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</si>
  <si>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</si>
  <si>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</si>
  <si>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</si>
  <si>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</si>
  <si>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</si>
  <si>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</si>
  <si>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</si>
  <si>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</si>
  <si>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</si>
  <si>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</si>
  <si>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</si>
  <si>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</si>
  <si>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</si>
  <si>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</si>
  <si>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</si>
  <si>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</si>
  <si>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</si>
  <si>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</si>
  <si>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</si>
  <si>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</si>
  <si>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</si>
  <si>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</si>
  <si>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</si>
  <si>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</si>
  <si>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</si>
  <si>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</si>
  <si>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</si>
  <si>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</si>
  <si>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</si>
  <si>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</si>
  <si>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</si>
  <si>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</si>
  <si>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</si>
  <si>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</si>
  <si>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</si>
  <si>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</si>
  <si>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</si>
  <si>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</si>
  <si>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</si>
  <si>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</si>
  <si>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</si>
  <si>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</si>
  <si>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</si>
  <si>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</si>
  <si>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</si>
  <si>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</si>
  <si>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</si>
  <si>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</si>
  <si>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</si>
  <si>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</si>
  <si>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</si>
  <si>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</si>
  <si>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</si>
  <si>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</si>
  <si>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</si>
  <si>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</si>
  <si>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</si>
  <si>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</si>
  <si>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</si>
  <si>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</si>
  <si>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</si>
  <si>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</si>
  <si>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</si>
  <si>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</si>
  <si>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</si>
  <si>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</si>
  <si>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</si>
  <si>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</si>
  <si>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</si>
  <si>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</si>
  <si>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</si>
  <si>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</si>
  <si>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</si>
  <si>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</si>
  <si>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</si>
  <si>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</si>
  <si>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</si>
  <si>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</si>
  <si>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</si>
  <si>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</si>
  <si>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</si>
  <si>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</si>
  <si>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</si>
  <si>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</si>
  <si>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</si>
  <si>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</si>
  <si>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</si>
  <si>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</si>
  <si>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</si>
  <si>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</si>
  <si>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</si>
  <si>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</si>
  <si>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</si>
  <si>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</si>
  <si>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</si>
  <si>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</si>
  <si>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</si>
  <si>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</si>
  <si>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</si>
  <si>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</si>
  <si>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</si>
  <si>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</si>
  <si>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</si>
  <si>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</si>
  <si>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</si>
  <si>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</si>
  <si>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</si>
  <si>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</si>
  <si>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</si>
  <si>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</si>
  <si>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</si>
  <si>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</si>
  <si>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</si>
  <si>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</si>
  <si>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</si>
  <si>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</si>
  <si>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</si>
  <si>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</si>
  <si>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</si>
  <si>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</si>
  <si>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</si>
  <si>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</si>
  <si>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</si>
  <si>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</si>
  <si>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</si>
  <si>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</si>
  <si>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</si>
  <si>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</si>
  <si>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</si>
  <si>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</si>
  <si>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</si>
  <si>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</si>
  <si>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</si>
  <si>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</si>
  <si>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</si>
  <si>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</si>
  <si>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</si>
  <si>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</si>
  <si>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</si>
  <si>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</si>
  <si>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</si>
  <si>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</si>
  <si>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</si>
  <si>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</si>
  <si>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</si>
  <si>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</si>
  <si>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</si>
  <si>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</si>
  <si>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</si>
  <si>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</si>
  <si>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</si>
  <si>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</si>
  <si>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</si>
  <si>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</si>
  <si>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</si>
  <si>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</si>
  <si>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</si>
  <si>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</si>
  <si>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</si>
  <si>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</si>
  <si>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</si>
  <si>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</si>
  <si>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</si>
  <si>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</si>
  <si>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</si>
  <si>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</si>
  <si>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</si>
  <si>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</si>
  <si>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</si>
  <si>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</si>
  <si>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</si>
  <si>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</si>
  <si>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</si>
  <si>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</si>
  <si>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</si>
  <si>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</si>
  <si>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</si>
  <si>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</si>
  <si>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</si>
  <si>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</si>
  <si>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</si>
  <si>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</si>
  <si>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</si>
  <si>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</si>
  <si>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</si>
  <si>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</si>
  <si>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</si>
  <si>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</si>
  <si>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</si>
  <si>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</si>
  <si>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</si>
  <si>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</si>
  <si>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</si>
  <si>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</si>
  <si>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</si>
  <si>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</si>
  <si>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</si>
  <si>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</si>
  <si>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</si>
  <si>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</si>
  <si>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</si>
  <si>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</si>
  <si>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</si>
  <si>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</si>
  <si>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</si>
  <si>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</si>
  <si>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</si>
  <si>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</si>
  <si>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</si>
  <si>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</si>
  <si>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</si>
  <si>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</si>
  <si>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</si>
  <si>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</si>
  <si>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</si>
  <si>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</si>
  <si>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</si>
  <si>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</si>
  <si>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</si>
  <si>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</si>
  <si>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</si>
  <si>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</si>
  <si>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</si>
  <si>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</si>
  <si>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</si>
  <si>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</si>
  <si>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</si>
  <si>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</si>
  <si>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</si>
  <si>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</si>
  <si>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</si>
  <si>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</si>
  <si>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</si>
  <si>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</si>
  <si>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</si>
  <si>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</si>
  <si>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</si>
  <si>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</si>
  <si>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</si>
  <si>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</si>
  <si>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</si>
  <si>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</si>
  <si>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</si>
  <si>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</si>
  <si>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</si>
  <si>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</si>
  <si>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</si>
  <si>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</si>
  <si>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</si>
  <si>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</si>
  <si>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</si>
  <si>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</si>
  <si>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</si>
  <si>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</si>
  <si>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</si>
  <si>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</si>
  <si>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</si>
  <si>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</si>
  <si>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</si>
  <si>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</si>
  <si>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</si>
  <si>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</si>
  <si>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</si>
  <si>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</si>
  <si>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</si>
  <si>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</si>
  <si>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</si>
  <si>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</si>
  <si>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</si>
  <si>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</si>
  <si>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</si>
  <si>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</si>
  <si>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</si>
  <si>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</si>
  <si>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</si>
  <si>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</si>
  <si>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</si>
  <si>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</si>
  <si>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</si>
  <si>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</si>
  <si>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</si>
  <si>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</si>
  <si>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</si>
  <si>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</si>
  <si>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</si>
  <si>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</si>
  <si>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</si>
  <si>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</si>
  <si>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</si>
  <si>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</si>
  <si>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</si>
  <si>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</si>
  <si>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</si>
  <si>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</si>
  <si>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</si>
  <si>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</si>
  <si>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</si>
  <si>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</si>
  <si>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</si>
  <si>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</si>
  <si>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</si>
  <si>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</si>
  <si>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</si>
  <si>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</si>
  <si>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</si>
  <si>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</si>
  <si>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</si>
  <si>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</si>
  <si>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</si>
  <si>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</si>
  <si>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</si>
  <si>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</si>
  <si>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</si>
  <si>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</si>
  <si>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</si>
  <si>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</si>
  <si>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</si>
  <si>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</si>
  <si>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</si>
  <si>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</si>
  <si>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</si>
  <si>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</si>
  <si>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</si>
  <si>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</si>
  <si>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</si>
  <si>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</si>
  <si>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</si>
  <si>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</si>
  <si>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</si>
  <si>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</si>
  <si>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</si>
  <si>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</si>
  <si>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</si>
  <si>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</si>
  <si>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</si>
  <si>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</si>
  <si>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</si>
  <si>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</si>
  <si>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</si>
  <si>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</si>
  <si>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</si>
  <si>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</si>
  <si>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</si>
  <si>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</si>
  <si>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</si>
  <si>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</si>
  <si>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</si>
  <si>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</si>
  <si>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</si>
  <si>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</si>
  <si>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</si>
  <si>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</si>
  <si>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</si>
  <si>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</si>
  <si>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</si>
  <si>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</si>
  <si>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</si>
  <si>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</si>
  <si>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</si>
  <si>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</si>
  <si>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</si>
  <si>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</si>
  <si>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</si>
  <si>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</si>
  <si>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</si>
  <si>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</si>
  <si>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</si>
  <si>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</si>
  <si>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</si>
  <si>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</si>
  <si>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</si>
  <si>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</si>
  <si>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</si>
  <si>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</si>
  <si>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</si>
  <si>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</si>
  <si>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</si>
  <si>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</si>
  <si>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</si>
  <si>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</si>
  <si>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</si>
  <si>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</si>
  <si>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</si>
  <si>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</si>
  <si>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</si>
  <si>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</si>
  <si>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</si>
  <si>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</si>
  <si>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</si>
  <si>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</si>
  <si>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</si>
  <si>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</si>
  <si>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</si>
  <si>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</si>
  <si>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</si>
  <si>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</si>
  <si>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</si>
  <si>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</si>
  <si>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</si>
  <si>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</si>
  <si>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</si>
  <si>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</si>
  <si>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</si>
  <si>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</si>
  <si>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</si>
  <si>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</si>
  <si>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</si>
  <si>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</si>
  <si>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</si>
  <si>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</si>
  <si>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</si>
  <si>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</si>
  <si>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</si>
  <si>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</si>
  <si>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</si>
  <si>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</si>
  <si>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</si>
  <si>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</si>
  <si>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</si>
  <si>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</si>
  <si>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</si>
  <si>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</si>
  <si>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</si>
  <si>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</si>
  <si>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</si>
  <si>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</si>
  <si>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</si>
  <si>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</si>
  <si>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</si>
  <si>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</si>
  <si>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</si>
  <si>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</si>
  <si>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</si>
  <si>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</si>
  <si>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</si>
  <si>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</si>
  <si>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</si>
  <si>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</si>
  <si>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</si>
  <si>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</si>
  <si>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</si>
  <si>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</si>
  <si>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</si>
  <si>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</si>
  <si>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</si>
  <si>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</si>
  <si>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</si>
  <si>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</si>
  <si>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</si>
  <si>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</si>
  <si>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</si>
  <si>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</si>
  <si>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</si>
  <si>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</si>
  <si>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</si>
  <si>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</si>
  <si>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</si>
  <si>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</si>
  <si>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</si>
  <si>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</si>
  <si>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</si>
  <si>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</si>
  <si>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</si>
  <si>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</si>
  <si>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</si>
  <si>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</si>
  <si>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</si>
  <si>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</si>
  <si>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</si>
  <si>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</si>
  <si>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</si>
  <si>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</si>
  <si>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</si>
  <si>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</si>
  <si>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</si>
  <si>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</si>
  <si>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</si>
  <si>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</si>
  <si>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</si>
  <si>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</si>
  <si>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</si>
  <si>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</si>
  <si>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</si>
  <si>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</si>
  <si>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</si>
  <si>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</si>
  <si>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</si>
  <si>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</si>
  <si>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</si>
  <si>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</si>
  <si>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</si>
  <si>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</si>
  <si>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</si>
  <si>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</si>
  <si>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</si>
  <si>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</si>
  <si>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</si>
  <si>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</si>
  <si>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</si>
  <si>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</si>
  <si>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</si>
  <si>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</si>
  <si>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</si>
  <si>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</si>
  <si>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</si>
  <si>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</si>
  <si>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</si>
  <si>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</si>
  <si>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</si>
  <si>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</si>
  <si>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</si>
  <si>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</si>
  <si>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</si>
  <si>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</si>
  <si>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</si>
  <si>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</si>
  <si>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</si>
  <si>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</si>
  <si>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</si>
  <si>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</si>
  <si>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</si>
  <si>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</si>
  <si>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</si>
  <si>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</si>
  <si>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</si>
  <si>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</si>
  <si>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</si>
  <si>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</si>
  <si>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</si>
  <si>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</si>
  <si>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</si>
  <si>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</si>
  <si>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</si>
  <si>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</si>
  <si>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</si>
  <si>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</si>
  <si>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</si>
  <si>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</si>
  <si>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</si>
  <si>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</si>
  <si>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</si>
  <si>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</si>
  <si>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</si>
  <si>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</si>
  <si>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</si>
  <si>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</si>
  <si>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</si>
  <si>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</si>
  <si>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</si>
  <si>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</si>
  <si>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</si>
  <si>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</si>
  <si>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</si>
  <si>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</si>
  <si>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</si>
  <si>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</si>
  <si>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</si>
  <si>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</si>
  <si>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</si>
  <si>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</si>
  <si>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</si>
  <si>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</si>
  <si>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</si>
  <si>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</si>
  <si>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</si>
  <si>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</si>
  <si>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</si>
  <si>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</si>
  <si>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</si>
  <si>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</si>
  <si>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</si>
  <si>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</si>
  <si>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</si>
  <si>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</si>
  <si>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</si>
  <si>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</si>
  <si>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</si>
  <si>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</si>
  <si>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</si>
  <si>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</si>
  <si>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</si>
  <si>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</si>
  <si>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</si>
  <si>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</si>
  <si>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</si>
  <si>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</si>
  <si>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</si>
  <si>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</si>
  <si>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</si>
  <si>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</si>
  <si>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</si>
  <si>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</si>
  <si>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</si>
  <si>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</si>
  <si>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</si>
  <si>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</si>
  <si>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</si>
  <si>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</si>
  <si>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</si>
  <si>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</si>
  <si>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</si>
  <si>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</si>
  <si>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</si>
  <si>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</si>
  <si>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</si>
  <si>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</si>
  <si>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</si>
  <si>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</si>
  <si>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</si>
  <si>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</si>
  <si>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</si>
  <si>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</si>
  <si>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</si>
  <si>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</si>
  <si>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</si>
  <si>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</si>
  <si>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</si>
  <si>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</si>
  <si>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</si>
  <si>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</si>
  <si>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</si>
  <si>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</si>
  <si>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</si>
  <si>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</si>
  <si>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</si>
  <si>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</si>
  <si>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</si>
  <si>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</si>
  <si>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</si>
  <si>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</si>
  <si>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</si>
  <si>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</si>
  <si>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</si>
  <si>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</si>
  <si>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</si>
  <si>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</si>
  <si>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</si>
  <si>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</si>
  <si>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</si>
  <si>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</si>
  <si>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</si>
  <si>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</si>
  <si>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</si>
  <si>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</si>
  <si>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</si>
  <si>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</si>
  <si>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</si>
  <si>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</si>
  <si>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</si>
  <si>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</si>
  <si>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</si>
  <si>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</si>
  <si>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</si>
  <si>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</si>
  <si>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</si>
  <si>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</si>
  <si>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</si>
  <si>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</si>
  <si>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</si>
  <si>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</si>
  <si>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</si>
  <si>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</si>
  <si>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</si>
  <si>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</si>
  <si>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</si>
  <si>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</si>
  <si>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</si>
  <si>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</si>
  <si>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</si>
  <si>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</si>
  <si>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</si>
  <si>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</si>
  <si>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</si>
  <si>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</si>
  <si>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</si>
  <si>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</si>
  <si>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</si>
  <si>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</si>
  <si>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</si>
  <si>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</si>
  <si>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</si>
  <si>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</si>
  <si>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</si>
  <si>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</si>
  <si>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</si>
  <si>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</si>
  <si>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</si>
  <si>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</si>
  <si>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</si>
  <si>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</si>
  <si>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</si>
  <si>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</si>
  <si>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</si>
  <si>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</si>
  <si>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</si>
  <si>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</si>
  <si>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</si>
  <si>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</si>
  <si>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</si>
  <si>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</si>
  <si>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</si>
  <si>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</si>
  <si>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</si>
  <si>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</si>
  <si>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</si>
  <si>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</si>
  <si>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</si>
  <si>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</si>
  <si>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</si>
  <si>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</si>
  <si>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</si>
  <si>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</si>
  <si>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</si>
  <si>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</si>
  <si>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</si>
  <si>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</si>
  <si>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</si>
  <si>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</si>
  <si>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</si>
  <si>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</si>
  <si>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</si>
  <si>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</si>
  <si>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</si>
  <si>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</si>
  <si>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</si>
  <si>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</si>
  <si>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</si>
  <si>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</si>
  <si>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</si>
  <si>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</si>
  <si>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</si>
  <si>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</si>
  <si>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</si>
  <si>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</si>
  <si>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</si>
  <si>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</si>
  <si>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</si>
  <si>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</si>
  <si>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</si>
  <si>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</si>
  <si>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</si>
  <si>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</si>
  <si>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</si>
  <si>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</si>
  <si>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</si>
  <si>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</si>
  <si>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</si>
  <si>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</si>
  <si>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</si>
  <si>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</si>
  <si>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</si>
  <si>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</si>
  <si>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</si>
  <si>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</si>
  <si>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</si>
  <si>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</si>
  <si>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</si>
  <si>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</si>
  <si>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</si>
  <si>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</si>
  <si>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</si>
  <si>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</si>
  <si>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</si>
  <si>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</si>
  <si>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</si>
  <si>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</si>
  <si>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</si>
  <si>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</si>
  <si>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</si>
  <si>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</si>
  <si>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</si>
  <si>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</si>
  <si>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</si>
  <si>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</si>
  <si>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</si>
  <si>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</si>
  <si>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</si>
  <si>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</si>
  <si>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</si>
  <si>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</si>
  <si>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</si>
  <si>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</si>
  <si>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</si>
  <si>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</si>
  <si>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</si>
  <si>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</si>
  <si>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</si>
  <si>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</si>
  <si>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</si>
  <si>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</si>
  <si>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</si>
  <si>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</si>
  <si>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</si>
  <si>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</si>
  <si>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</si>
  <si>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</si>
  <si>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</si>
  <si>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</si>
  <si>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</si>
  <si>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</si>
  <si>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</si>
  <si>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</si>
  <si>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</si>
  <si>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</si>
  <si>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</si>
  <si>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</si>
  <si>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</si>
  <si>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</si>
  <si>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</si>
  <si>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</si>
  <si>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</si>
  <si>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</si>
  <si>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</si>
  <si>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</si>
  <si>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</si>
  <si>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</si>
  <si>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</si>
  <si>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</si>
  <si>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</si>
  <si>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</si>
  <si>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</si>
  <si>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</si>
  <si>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</si>
  <si>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</si>
  <si>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</si>
  <si>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</si>
  <si>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</si>
  <si>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</si>
  <si>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</si>
  <si>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</si>
  <si>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</si>
  <si>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</si>
  <si>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</si>
  <si>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</si>
  <si>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</si>
  <si>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</si>
  <si>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</si>
  <si>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</si>
  <si>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</si>
  <si>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</si>
  <si>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</si>
  <si>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</si>
  <si>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</si>
  <si>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</si>
  <si>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</si>
  <si>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</si>
  <si>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</si>
  <si>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</si>
  <si>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</si>
  <si>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</si>
  <si>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</si>
  <si>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</si>
  <si>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</si>
  <si>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</si>
  <si>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</si>
  <si>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</si>
  <si>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</si>
  <si>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</si>
  <si>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</si>
  <si>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</si>
  <si>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</si>
  <si>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</si>
  <si>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</si>
  <si>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</si>
  <si>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</si>
  <si>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</si>
  <si>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</si>
  <si>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</si>
  <si>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</si>
  <si>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</si>
  <si>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</si>
  <si>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</si>
  <si>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</si>
  <si>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</si>
  <si>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</si>
  <si>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</si>
  <si>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</si>
  <si>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</si>
  <si>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</si>
  <si>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</si>
  <si>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</si>
  <si>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</si>
  <si>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</si>
  <si>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</si>
  <si>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</si>
  <si>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</si>
  <si>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</si>
  <si>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</si>
  <si>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</si>
  <si>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</si>
  <si>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</si>
  <si>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</si>
  <si>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</si>
  <si>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</si>
  <si>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</si>
  <si>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</si>
  <si>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</si>
  <si>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</si>
  <si>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</si>
  <si>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</si>
  <si>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</si>
  <si>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</si>
  <si>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</si>
  <si>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</si>
  <si>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</si>
  <si>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</si>
  <si>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</si>
  <si>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</si>
  <si>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</si>
  <si>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</si>
  <si>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</si>
  <si>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</si>
  <si>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</si>
  <si>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</si>
  <si>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</si>
  <si>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</si>
  <si>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</si>
  <si>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</si>
  <si>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</si>
  <si>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</si>
  <si>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</si>
  <si>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</si>
  <si>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</si>
  <si>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</si>
  <si>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</si>
  <si>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</si>
  <si>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</si>
  <si>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</si>
  <si>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</si>
  <si>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</si>
  <si>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</si>
  <si>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</si>
  <si>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</si>
  <si>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</si>
  <si>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</si>
  <si>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</si>
  <si>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</si>
  <si>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</si>
  <si>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</si>
  <si>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</si>
  <si>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</si>
  <si>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</si>
  <si>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</si>
  <si>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</si>
  <si>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</si>
  <si>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</si>
  <si>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</si>
  <si>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</si>
  <si>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</si>
  <si>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</si>
  <si>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</si>
  <si>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</si>
  <si>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</si>
  <si>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</si>
  <si>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</si>
  <si>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</si>
  <si>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</si>
  <si>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</si>
  <si>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</si>
  <si>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</si>
  <si>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</si>
  <si>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</si>
  <si>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</si>
  <si>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</si>
  <si>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</si>
  <si>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</si>
  <si>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</si>
  <si>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</si>
  <si>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</si>
  <si>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</si>
  <si>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</si>
  <si>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</si>
  <si>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</si>
  <si>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</si>
  <si>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</si>
  <si>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</si>
  <si>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</si>
  <si>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</si>
  <si>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</si>
  <si>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</si>
  <si>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</si>
  <si>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</si>
  <si>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</si>
  <si>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</si>
  <si>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</si>
  <si>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</si>
  <si>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</si>
  <si>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</si>
  <si>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</si>
  <si>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</si>
  <si>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</si>
  <si>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</si>
  <si>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</si>
  <si>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</si>
  <si>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</si>
  <si>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</si>
  <si>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</si>
  <si>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</si>
  <si>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</si>
  <si>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</si>
  <si>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</si>
  <si>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</si>
  <si>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</si>
  <si>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</si>
  <si>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</si>
  <si>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</si>
  <si>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</si>
  <si>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</si>
  <si>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</si>
  <si>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</si>
  <si>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</si>
  <si>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</si>
  <si>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</si>
  <si>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</si>
  <si>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</si>
  <si>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</si>
  <si>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</si>
  <si>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</si>
  <si>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</si>
  <si>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</si>
  <si>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</si>
  <si>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</si>
  <si>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</si>
  <si>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</si>
  <si>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</si>
  <si>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</si>
  <si>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</si>
  <si>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</si>
  <si>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</si>
  <si>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</si>
  <si>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</si>
  <si>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</si>
  <si>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</si>
  <si>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</si>
  <si>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</si>
  <si>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</si>
  <si>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</si>
  <si>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</si>
  <si>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</si>
  <si>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</si>
  <si>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</si>
  <si>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</si>
  <si>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</si>
  <si>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</si>
  <si>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</si>
  <si>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</si>
  <si>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</si>
  <si>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</si>
  <si>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</si>
  <si>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</si>
  <si>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</si>
  <si>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</si>
  <si>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</si>
  <si>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</si>
  <si>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</si>
  <si>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</si>
  <si>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</si>
  <si>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</si>
  <si>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</si>
  <si>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</si>
  <si>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</si>
  <si>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</si>
  <si>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</si>
  <si>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</si>
  <si>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</si>
  <si>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</si>
  <si>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</si>
  <si>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</si>
  <si>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</si>
  <si>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</si>
  <si>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</si>
  <si>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</si>
  <si>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</si>
  <si>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</si>
  <si>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</si>
  <si>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</si>
  <si>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</si>
  <si>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</si>
  <si>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</si>
  <si>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</si>
  <si>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</si>
  <si>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</si>
  <si>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</si>
  <si>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</si>
  <si>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</si>
  <si>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</si>
  <si>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</si>
  <si>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</si>
  <si>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</si>
  <si>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</si>
  <si>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</si>
  <si>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</si>
  <si>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</si>
  <si>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</si>
  <si>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</si>
  <si>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</si>
  <si>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</si>
  <si>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</si>
  <si>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</si>
  <si>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</si>
  <si>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</si>
  <si>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</si>
  <si>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</si>
  <si>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</si>
  <si>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</si>
  <si>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</si>
  <si>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</si>
  <si>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</si>
  <si>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</si>
  <si>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</si>
  <si>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</si>
  <si>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</si>
  <si>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</si>
  <si>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</si>
  <si>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</si>
  <si>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</si>
  <si>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</si>
  <si>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</si>
  <si>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</si>
  <si>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</si>
  <si>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</si>
  <si>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</si>
  <si>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</si>
  <si>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</si>
  <si>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</si>
  <si>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</si>
  <si>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</si>
  <si>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</si>
  <si>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</si>
  <si>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</si>
  <si>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</si>
  <si>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</si>
  <si>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</si>
  <si>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</si>
  <si>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</si>
  <si>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</si>
  <si>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</si>
  <si>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</si>
  <si>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</si>
  <si>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</si>
  <si>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</si>
  <si>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</si>
  <si>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</si>
  <si>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</si>
  <si>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</si>
  <si>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</si>
  <si>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</si>
  <si>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</si>
  <si>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</si>
  <si>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</si>
  <si>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</si>
  <si>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</si>
  <si>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</si>
  <si>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</si>
  <si>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</si>
  <si>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</si>
  <si>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</si>
  <si>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</si>
  <si>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</si>
  <si>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</si>
  <si>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</si>
  <si>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</si>
  <si>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</si>
  <si>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</si>
  <si>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</si>
  <si>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</si>
  <si>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</si>
  <si>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</si>
  <si>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</si>
  <si>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</si>
  <si>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</si>
  <si>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</si>
  <si>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</si>
  <si>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</si>
  <si>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</si>
  <si>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</si>
  <si>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</si>
  <si>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</si>
  <si>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</si>
  <si>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</si>
  <si>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</si>
  <si>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</si>
  <si>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</si>
  <si>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</si>
  <si>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</si>
  <si>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</si>
  <si>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</si>
  <si>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</si>
  <si>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</si>
  <si>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</si>
  <si>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</si>
  <si>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</si>
  <si>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</si>
  <si>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</si>
  <si>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</si>
  <si>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</si>
  <si>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</si>
  <si>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</si>
  <si>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</si>
  <si>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</si>
  <si>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</si>
  <si>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</si>
  <si>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</si>
  <si>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</si>
  <si>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</si>
  <si>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</si>
  <si>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</si>
  <si>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</si>
  <si>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</si>
  <si>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</si>
  <si>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</si>
  <si>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</si>
  <si>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</si>
  <si>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</si>
  <si>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</si>
  <si>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</si>
  <si>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</si>
  <si>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</si>
  <si>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</si>
  <si>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</si>
  <si>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</si>
  <si>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</si>
  <si>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</si>
  <si>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</si>
  <si>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</si>
  <si>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</si>
  <si>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</si>
  <si>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</si>
  <si>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</si>
  <si>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</si>
  <si>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</si>
  <si>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</si>
  <si>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</si>
  <si>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</si>
  <si>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</si>
  <si>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</si>
  <si>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</si>
  <si>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</si>
  <si>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</si>
  <si>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</si>
  <si>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</si>
  <si>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</si>
  <si>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</si>
  <si>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</si>
  <si>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</si>
  <si>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</si>
  <si>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</si>
  <si>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</si>
  <si>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</si>
  <si>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</si>
  <si>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</si>
  <si>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</si>
  <si>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</si>
  <si>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</si>
  <si>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</si>
  <si>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</si>
  <si>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</si>
  <si>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</si>
  <si>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</si>
  <si>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</si>
  <si>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</si>
  <si>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</si>
  <si>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</si>
  <si>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</si>
  <si>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</si>
  <si>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</si>
  <si>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</si>
  <si>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</si>
  <si>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</si>
  <si>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</si>
  <si>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</si>
  <si>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</si>
  <si>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</si>
  <si>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</si>
  <si>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</si>
  <si>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</si>
  <si>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</si>
  <si>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</si>
  <si>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</si>
  <si>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</si>
  <si>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</si>
  <si>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</si>
  <si>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</si>
  <si>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</si>
  <si>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</si>
  <si>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</si>
  <si>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</si>
  <si>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</si>
  <si>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</si>
  <si>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</si>
  <si>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</si>
  <si>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</si>
  <si>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</si>
  <si>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</si>
  <si>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</si>
  <si>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</si>
  <si>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</si>
  <si>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</si>
  <si>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</si>
  <si>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</si>
  <si>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</si>
  <si>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</si>
  <si>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</si>
  <si>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</si>
  <si>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</si>
  <si>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</si>
  <si>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</si>
  <si>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</si>
  <si>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</si>
  <si>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</si>
  <si>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</si>
  <si>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</si>
  <si>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</si>
  <si>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</si>
  <si>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</si>
  <si>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</si>
  <si>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</si>
  <si>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</si>
  <si>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</si>
  <si>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</si>
  <si>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</si>
  <si>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</si>
  <si>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</si>
  <si>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</si>
  <si>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</si>
  <si>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</si>
  <si>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</si>
  <si>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</si>
  <si>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</si>
  <si>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</si>
  <si>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</si>
  <si>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</si>
  <si>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</si>
  <si>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</si>
  <si>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</si>
  <si>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</si>
  <si>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</si>
  <si>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</si>
  <si>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</si>
  <si>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</si>
  <si>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</si>
  <si>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</si>
  <si>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</si>
  <si>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</si>
  <si>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</si>
  <si>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</si>
  <si>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</si>
  <si>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</si>
  <si>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</si>
  <si>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</si>
  <si>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</si>
  <si>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</si>
  <si>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</si>
  <si>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</si>
  <si>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</si>
  <si>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</si>
  <si>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</si>
  <si>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</si>
  <si>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</si>
  <si>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</si>
  <si>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</si>
  <si>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</si>
  <si>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</si>
  <si>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</si>
  <si>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</si>
  <si>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</si>
  <si>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</si>
  <si>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</si>
  <si>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</si>
  <si>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</si>
  <si>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</si>
  <si>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</si>
  <si>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</si>
  <si>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</si>
  <si>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</si>
  <si>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</si>
  <si>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</si>
  <si>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</si>
  <si>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</si>
  <si>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</si>
  <si>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</si>
  <si>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</si>
  <si>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</si>
  <si>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</si>
  <si>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</si>
  <si>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</si>
  <si>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</si>
  <si>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</si>
  <si>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</si>
  <si>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</si>
  <si>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</si>
  <si>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</si>
  <si>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</si>
  <si>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</si>
  <si>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</si>
  <si>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</si>
  <si>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</si>
  <si>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</si>
  <si>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</si>
  <si>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</si>
  <si>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</si>
  <si>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</si>
  <si>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</si>
  <si>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</si>
  <si>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</si>
  <si>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</si>
  <si>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</si>
  <si>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</si>
  <si>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</si>
  <si>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</si>
  <si>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</si>
  <si>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</si>
  <si>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</si>
  <si>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</si>
  <si>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</si>
  <si>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</si>
  <si>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</si>
  <si>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</si>
  <si>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</si>
  <si>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</si>
  <si>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</si>
  <si>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</si>
  <si>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</si>
  <si>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</si>
  <si>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</si>
  <si>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</si>
  <si>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</si>
  <si>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</si>
  <si>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</si>
  <si>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</si>
  <si>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</si>
  <si>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</si>
  <si>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</si>
  <si>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</si>
  <si>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</si>
  <si>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</si>
  <si>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</si>
  <si>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</si>
  <si>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</si>
  <si>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</si>
  <si>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</si>
  <si>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</si>
  <si>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</si>
  <si>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</si>
  <si>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</si>
  <si>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</si>
  <si>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</si>
  <si>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</si>
  <si>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</si>
  <si>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</si>
  <si>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</si>
  <si>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</si>
  <si>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</si>
  <si>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</si>
  <si>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</si>
  <si>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</si>
  <si>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</si>
  <si>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</si>
  <si>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</si>
  <si>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</si>
  <si>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</si>
  <si>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</si>
  <si>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</si>
  <si>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</si>
  <si>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</si>
  <si>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</si>
  <si>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</si>
  <si>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</si>
  <si>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</si>
  <si>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</si>
  <si>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</si>
  <si>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</si>
  <si>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</si>
  <si>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</si>
  <si>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</si>
  <si>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</si>
  <si>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</si>
  <si>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</si>
  <si>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</si>
  <si>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</si>
  <si>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</si>
  <si>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</si>
  <si>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</si>
  <si>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</si>
  <si>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</si>
  <si>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</si>
  <si>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</si>
  <si>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</si>
  <si>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</si>
  <si>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</si>
  <si>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</si>
  <si>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</si>
  <si>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</si>
  <si>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</si>
  <si>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</si>
  <si>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</si>
  <si>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</si>
  <si>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</si>
  <si>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</si>
  <si>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</si>
  <si>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</si>
  <si>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</si>
  <si>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</si>
  <si>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</si>
  <si>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</si>
  <si>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</si>
  <si>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</si>
  <si>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</si>
  <si>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</si>
  <si>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</si>
  <si>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</si>
  <si>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</si>
  <si>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</si>
  <si>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</si>
  <si>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</si>
  <si>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</si>
  <si>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</si>
  <si>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</si>
  <si>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</si>
  <si>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</si>
  <si>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</si>
  <si>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</si>
  <si>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</si>
  <si>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</si>
  <si>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</si>
  <si>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</si>
  <si>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</si>
  <si>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</si>
  <si>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</si>
  <si>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</si>
  <si>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</si>
  <si>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</si>
  <si>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</si>
  <si>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</si>
  <si>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</si>
  <si>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</si>
  <si>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</si>
  <si>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</si>
  <si>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</si>
  <si>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</si>
  <si>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</si>
  <si>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</si>
  <si>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</si>
  <si>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</si>
  <si>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</si>
  <si>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</si>
  <si>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</si>
  <si>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</si>
  <si>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</si>
  <si>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</si>
  <si>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</si>
  <si>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</si>
  <si>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</si>
  <si>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</si>
  <si>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</si>
  <si>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</si>
  <si>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</si>
  <si>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</si>
  <si>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</si>
  <si>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</si>
  <si>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</si>
  <si>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</si>
  <si>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</si>
  <si>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</si>
  <si>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</si>
  <si>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</si>
  <si>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</si>
  <si>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</si>
  <si>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</si>
  <si>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</si>
  <si>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</si>
  <si>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</si>
  <si>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</si>
  <si>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</si>
  <si>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</si>
  <si>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</si>
  <si>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</si>
  <si>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</si>
  <si>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</si>
  <si>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</si>
  <si>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</si>
  <si>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</si>
  <si>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</si>
  <si>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</si>
  <si>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</si>
  <si>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</si>
  <si>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</si>
  <si>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</si>
  <si>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</si>
  <si>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</si>
  <si>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</si>
  <si>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</si>
  <si>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</si>
  <si>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</si>
  <si>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</si>
  <si>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</si>
  <si>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</si>
  <si>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</si>
  <si>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</si>
  <si>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</si>
  <si>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</si>
  <si>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</si>
  <si>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</si>
  <si>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</si>
  <si>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</si>
  <si>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</si>
  <si>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</si>
  <si>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</si>
  <si>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</si>
  <si>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</si>
  <si>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</si>
  <si>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</si>
  <si>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</si>
  <si>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</si>
  <si>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</si>
  <si>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</si>
  <si>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</si>
  <si>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</si>
  <si>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</si>
  <si>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</si>
  <si>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</si>
  <si>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</si>
  <si>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</si>
  <si>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</si>
  <si>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</si>
  <si>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</si>
  <si>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</si>
  <si>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</si>
  <si>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</si>
  <si>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</si>
  <si>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</si>
  <si>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</si>
  <si>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</si>
  <si>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</si>
  <si>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</si>
  <si>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</si>
  <si>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</si>
  <si>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</si>
  <si>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</si>
  <si>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</si>
  <si>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</si>
  <si>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</si>
  <si>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</si>
  <si>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</si>
  <si>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</si>
  <si>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</si>
  <si>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</si>
  <si>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</si>
  <si>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</si>
  <si>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</si>
  <si>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</si>
  <si>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</si>
  <si>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</si>
  <si>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</si>
  <si>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</si>
  <si>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</si>
  <si>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</si>
  <si>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</si>
  <si>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</si>
  <si>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</si>
  <si>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</si>
  <si>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</si>
  <si>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</si>
  <si>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</si>
  <si>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</si>
  <si>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</si>
  <si>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</si>
  <si>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</si>
  <si>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</si>
  <si>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</si>
  <si>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</si>
  <si>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</si>
  <si>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</si>
  <si>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</si>
  <si>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</si>
  <si>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</si>
  <si>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</si>
  <si>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</si>
  <si>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</si>
  <si>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</si>
  <si>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</si>
  <si>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</si>
  <si>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</si>
  <si>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</si>
  <si>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</si>
  <si>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</si>
  <si>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</si>
  <si>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</si>
  <si>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</si>
  <si>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</si>
  <si>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</si>
  <si>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</si>
  <si>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</si>
  <si>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</si>
  <si>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</si>
  <si>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</si>
  <si>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</si>
  <si>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</si>
  <si>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</si>
  <si>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</si>
  <si>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</si>
  <si>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</si>
  <si>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</si>
  <si>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</si>
  <si>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</si>
  <si>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</si>
  <si>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</si>
  <si>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</si>
  <si>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</si>
  <si>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</si>
  <si>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</si>
  <si>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</si>
  <si>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</si>
  <si>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</si>
  <si>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</si>
  <si>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</si>
  <si>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</si>
  <si>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</si>
  <si>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</si>
  <si>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</si>
  <si>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</si>
  <si>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</si>
  <si>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</si>
  <si>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</si>
  <si>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</si>
  <si>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</si>
  <si>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</si>
  <si>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</si>
  <si>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</si>
  <si>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</si>
  <si>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</si>
  <si>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</si>
  <si>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</si>
  <si>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</si>
  <si>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</si>
  <si>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</si>
  <si>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</si>
  <si>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</si>
  <si>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</si>
  <si>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</si>
  <si>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</si>
  <si>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</si>
  <si>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</si>
  <si>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</si>
  <si>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</si>
  <si>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</si>
  <si>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</si>
  <si>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</si>
  <si>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</si>
  <si>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</si>
  <si>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</si>
  <si>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</si>
  <si>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</si>
  <si>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</si>
  <si>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</si>
  <si>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</si>
  <si>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</si>
  <si>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</si>
  <si>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</si>
  <si>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</si>
  <si>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</si>
  <si>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</si>
  <si>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</si>
  <si>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</si>
  <si>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</si>
  <si>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</si>
  <si>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</si>
  <si>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</si>
  <si>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</si>
  <si>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</si>
  <si>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</si>
  <si>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</si>
  <si>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</si>
  <si>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</si>
  <si>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</si>
  <si>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</si>
  <si>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</si>
  <si>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</si>
  <si>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</si>
  <si>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</si>
  <si>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</si>
  <si>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</si>
  <si>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</si>
  <si>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</si>
  <si>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</si>
  <si>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</si>
  <si>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</si>
  <si>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</si>
  <si>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</si>
  <si>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</si>
  <si>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</si>
  <si>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</si>
  <si>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</si>
  <si>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</si>
  <si>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</si>
  <si>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</si>
  <si>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</si>
  <si>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</si>
  <si>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</si>
  <si>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</si>
  <si>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</si>
  <si>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</si>
  <si>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</si>
  <si>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</si>
  <si>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</si>
  <si>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</si>
  <si>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</si>
  <si>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</si>
  <si>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</si>
  <si>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</si>
  <si>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</si>
  <si>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</si>
  <si>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</si>
  <si>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</si>
  <si>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</si>
  <si>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</si>
  <si>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</si>
  <si>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</si>
  <si>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</si>
  <si>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</si>
  <si>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</si>
  <si>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</si>
  <si>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</si>
  <si>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</si>
  <si>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</si>
  <si>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</si>
  <si>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</si>
  <si>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</si>
  <si>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</si>
  <si>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</si>
  <si>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</si>
  <si>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</si>
  <si>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</si>
  <si>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</si>
  <si>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</si>
  <si>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</si>
  <si>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</si>
  <si>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</si>
  <si>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</si>
  <si>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</si>
  <si>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</si>
  <si>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</si>
  <si>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</si>
  <si>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</si>
  <si>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</si>
  <si>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</si>
  <si>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</si>
  <si>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</si>
  <si>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</si>
  <si>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</si>
  <si>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</si>
  <si>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</si>
  <si>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</si>
  <si>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</si>
  <si>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</si>
  <si>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</si>
  <si>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</si>
  <si>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</si>
  <si>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</si>
  <si>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</si>
  <si>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</si>
  <si>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</si>
  <si>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</si>
  <si>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</si>
  <si>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</si>
  <si>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</si>
  <si>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</si>
  <si>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</si>
  <si>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</si>
  <si>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</si>
  <si>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</si>
  <si>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</si>
  <si>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</si>
  <si>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</si>
  <si>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</si>
  <si>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</si>
  <si>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</si>
  <si>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</si>
  <si>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</si>
  <si>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</si>
  <si>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</si>
  <si>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</si>
  <si>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</si>
  <si>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</si>
  <si>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</si>
  <si>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</si>
  <si>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</si>
  <si>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</si>
  <si>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</si>
  <si>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</si>
  <si>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</si>
  <si>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</si>
  <si>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</si>
  <si>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</si>
  <si>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</si>
  <si>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</si>
  <si>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</si>
  <si>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</si>
  <si>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</si>
  <si>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</si>
  <si>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</si>
  <si>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</si>
  <si>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</si>
  <si>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</si>
  <si>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</si>
  <si>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</si>
  <si>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</si>
  <si>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</si>
  <si>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</si>
  <si>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</si>
  <si>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</si>
  <si>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</si>
  <si>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</si>
  <si>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</si>
  <si>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</si>
  <si>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</si>
  <si>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</si>
  <si>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</si>
  <si>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</si>
  <si>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</si>
  <si>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</si>
  <si>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</si>
  <si>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</si>
  <si>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</si>
  <si>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</si>
  <si>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</si>
  <si>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</si>
  <si>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</si>
  <si>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</si>
  <si>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</si>
  <si>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</si>
  <si>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</si>
  <si>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</si>
  <si>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</si>
  <si>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</si>
  <si>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</si>
  <si>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</si>
  <si>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</si>
  <si>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</si>
  <si>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</si>
  <si>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</si>
  <si>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</si>
  <si>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</si>
  <si>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</si>
  <si>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</si>
  <si>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</si>
  <si>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</si>
  <si>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</si>
  <si>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</si>
  <si>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</si>
  <si>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</si>
  <si>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</si>
  <si>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</si>
  <si>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</si>
  <si>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</si>
  <si>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</si>
  <si>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</si>
  <si>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</si>
  <si>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</si>
  <si>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</si>
  <si>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</si>
  <si>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</si>
  <si>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</si>
  <si>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</si>
  <si>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</si>
  <si>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</si>
  <si>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</si>
  <si>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</si>
  <si>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</si>
  <si>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</si>
  <si>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</si>
  <si>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</si>
  <si>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</si>
  <si>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</si>
  <si>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</si>
  <si>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</si>
  <si>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</si>
  <si>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</si>
  <si>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</si>
  <si>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</si>
  <si>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</si>
  <si>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</si>
  <si>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</si>
  <si>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</si>
  <si>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</si>
  <si>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</si>
  <si>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</si>
  <si>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</si>
  <si>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</si>
  <si>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</si>
  <si>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</si>
  <si>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</si>
  <si>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</si>
  <si>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</si>
  <si>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</si>
  <si>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</si>
  <si>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</si>
  <si>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</si>
  <si>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</si>
  <si>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</si>
  <si>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</si>
  <si>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</si>
  <si>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</si>
  <si>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</si>
  <si>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</si>
  <si>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</si>
  <si>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</si>
  <si>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</si>
  <si>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</si>
  <si>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</si>
  <si>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</si>
  <si>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</si>
  <si>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</si>
  <si>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</si>
  <si>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</si>
  <si>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</si>
  <si>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</si>
  <si>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</si>
  <si>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</si>
  <si>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</si>
  <si>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</si>
  <si>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</si>
  <si>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</si>
  <si>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</si>
  <si>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</si>
  <si>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</si>
  <si>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</si>
  <si>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</si>
  <si>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</si>
  <si>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</si>
  <si>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</si>
  <si>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</si>
  <si>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</si>
  <si>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</si>
  <si>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</si>
  <si>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</si>
  <si>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</si>
  <si>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</si>
  <si>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</si>
  <si>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</si>
  <si>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</si>
  <si>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</si>
  <si>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</si>
  <si>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</si>
  <si>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</si>
  <si>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</si>
  <si>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</si>
  <si>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</si>
  <si>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</si>
  <si>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</si>
  <si>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</si>
  <si>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</si>
  <si>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</si>
  <si>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</si>
  <si>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</si>
  <si>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</si>
  <si>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</si>
  <si>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</si>
  <si>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</si>
  <si>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</si>
  <si>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</si>
  <si>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</si>
  <si>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</si>
  <si>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</si>
  <si>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</si>
  <si>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</si>
  <si>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</si>
  <si>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</si>
  <si>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</si>
  <si>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</si>
  <si>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</si>
  <si>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</si>
  <si>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</si>
  <si>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</si>
  <si>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</si>
  <si>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</si>
  <si>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</si>
  <si>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</si>
  <si>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</si>
  <si>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</si>
  <si>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</si>
  <si>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</si>
  <si>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</si>
  <si>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</si>
  <si>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</si>
  <si>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</si>
  <si>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</si>
  <si>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</si>
  <si>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</si>
  <si>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</si>
  <si>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</si>
  <si>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</si>
  <si>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</si>
  <si>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</si>
  <si>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</si>
  <si>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</si>
  <si>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</si>
  <si>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</si>
  <si>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</si>
  <si>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</si>
  <si>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</si>
  <si>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</si>
  <si>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</si>
  <si>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</si>
  <si>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</si>
  <si>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</si>
  <si>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</si>
  <si>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</si>
  <si>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</si>
  <si>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</si>
  <si>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</si>
  <si>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</si>
  <si>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</si>
  <si>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</si>
  <si>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</si>
  <si>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</si>
  <si>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</si>
  <si>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</si>
  <si>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</si>
  <si>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</si>
  <si>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</si>
  <si>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</si>
  <si>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</si>
  <si>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</si>
  <si>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</si>
  <si>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</si>
  <si>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</si>
  <si>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</si>
  <si>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</si>
  <si>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</si>
  <si>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</si>
  <si>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</si>
  <si>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</si>
  <si>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</si>
  <si>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</si>
  <si>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</si>
  <si>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</si>
  <si>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</si>
  <si>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</si>
  <si>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</si>
  <si>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</si>
  <si>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</si>
  <si>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</si>
  <si>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</si>
  <si>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</si>
  <si>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</si>
  <si>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</si>
  <si>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</si>
  <si>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</si>
  <si>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</si>
  <si>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</si>
  <si>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</si>
  <si>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</si>
  <si>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</si>
  <si>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</si>
  <si>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</si>
  <si>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</si>
  <si>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</si>
  <si>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</si>
  <si>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</si>
  <si>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</si>
  <si>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</si>
  <si>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</si>
  <si>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</si>
  <si>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</si>
  <si>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</si>
  <si>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</si>
  <si>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</si>
  <si>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</si>
  <si>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</si>
  <si>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</si>
  <si>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</si>
  <si>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</si>
  <si>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</si>
  <si>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</si>
  <si>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</si>
  <si>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</si>
  <si>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</si>
  <si>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</si>
  <si>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</si>
  <si>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</si>
  <si>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</si>
  <si>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</si>
  <si>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</si>
  <si>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</si>
  <si>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</si>
  <si>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</si>
  <si>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</si>
  <si>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</si>
  <si>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</si>
  <si>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</si>
  <si>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</si>
  <si>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</si>
  <si>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</si>
  <si>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</si>
  <si>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</si>
  <si>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</si>
  <si>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</si>
  <si>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</si>
  <si>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</si>
  <si>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</si>
  <si>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</si>
  <si>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</si>
  <si>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</si>
  <si>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</si>
  <si>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</si>
  <si>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</si>
  <si>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</si>
  <si>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</si>
  <si>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</si>
  <si>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</si>
  <si>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</si>
  <si>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</si>
  <si>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</si>
  <si>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</si>
  <si>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</si>
  <si>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</si>
  <si>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</si>
  <si>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</si>
  <si>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</si>
  <si>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</si>
  <si>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</si>
  <si>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</si>
  <si>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</si>
  <si>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</si>
  <si>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</si>
  <si>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</si>
  <si>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</si>
  <si>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</si>
  <si>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</si>
  <si>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</si>
  <si>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</si>
  <si>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</si>
  <si>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</si>
  <si>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</si>
  <si>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</si>
  <si>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</si>
  <si>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</si>
  <si>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</si>
  <si>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</si>
  <si>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</si>
  <si>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</si>
  <si>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</si>
  <si>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</si>
  <si>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</si>
  <si>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</si>
  <si>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</si>
  <si>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</si>
  <si>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</si>
  <si>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</si>
  <si>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</si>
  <si>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</si>
  <si>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</si>
  <si>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</si>
  <si>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</si>
  <si>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</si>
  <si>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</si>
  <si>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</si>
  <si>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</si>
  <si>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</si>
  <si>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</si>
  <si>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</si>
  <si>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</si>
  <si>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</si>
  <si>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</si>
  <si>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</si>
  <si>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</si>
  <si>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</si>
  <si>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</si>
  <si>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</si>
  <si>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</si>
  <si>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</si>
  <si>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</si>
  <si>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</si>
  <si>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</si>
  <si>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</si>
  <si>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</si>
  <si>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</si>
  <si>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</si>
  <si>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</si>
  <si>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</si>
  <si>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</si>
  <si>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</si>
  <si>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</si>
  <si>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</si>
  <si>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</si>
  <si>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</si>
  <si>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</si>
  <si>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</si>
  <si>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</si>
  <si>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</si>
  <si>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</si>
  <si>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</si>
  <si>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</si>
  <si>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</si>
  <si>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</si>
  <si>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</si>
  <si>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</si>
  <si>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</si>
  <si>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</si>
  <si>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</si>
  <si>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</si>
  <si>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</si>
  <si>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</si>
  <si>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</si>
  <si>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</si>
  <si>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</si>
  <si>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</si>
  <si>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</si>
  <si>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</si>
  <si>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</si>
  <si>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</si>
  <si>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</si>
  <si>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</si>
  <si>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</si>
  <si>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</si>
  <si>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</si>
  <si>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</si>
  <si>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</si>
  <si>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</si>
  <si>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</si>
  <si>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</si>
  <si>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</si>
  <si>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</si>
  <si>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</si>
  <si>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</si>
  <si>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</si>
  <si>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</si>
  <si>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</si>
  <si>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</si>
  <si>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</si>
  <si>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</si>
  <si>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</si>
  <si>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</si>
  <si>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</si>
  <si>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</si>
  <si>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</si>
  <si>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</si>
  <si>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</si>
  <si>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</si>
  <si>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</si>
  <si>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</si>
  <si>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</si>
  <si>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</si>
  <si>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</si>
  <si>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</si>
  <si>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</si>
  <si>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</si>
  <si>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</si>
  <si>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</si>
  <si>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</si>
  <si>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</si>
  <si>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</si>
  <si>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</si>
  <si>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</si>
  <si>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</si>
  <si>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</si>
  <si>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</si>
  <si>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</si>
  <si>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</si>
  <si>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</si>
  <si>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</si>
  <si>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</si>
  <si>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</si>
  <si>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</si>
  <si>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</si>
  <si>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</si>
  <si>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</si>
  <si>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</si>
  <si>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</si>
  <si>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</si>
  <si>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</si>
  <si>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</si>
  <si>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</si>
  <si>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</si>
  <si>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</si>
  <si>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</si>
  <si>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</si>
  <si>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</si>
  <si>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</si>
  <si>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</si>
  <si>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</si>
  <si>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</si>
  <si>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</si>
  <si>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</si>
  <si>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</si>
  <si>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</si>
  <si>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</si>
  <si>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</si>
  <si>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</si>
  <si>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</si>
  <si>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</si>
  <si>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</si>
  <si>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</si>
  <si>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</si>
  <si>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</si>
  <si>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</si>
  <si>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</si>
  <si>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</si>
  <si>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</si>
  <si>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</si>
  <si>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</si>
  <si>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</si>
  <si>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</si>
  <si>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</si>
  <si>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</si>
  <si>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</si>
  <si>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</si>
  <si>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</si>
  <si>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</si>
  <si>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</si>
  <si>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</si>
  <si>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</si>
  <si>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</si>
  <si>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</si>
  <si>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</si>
  <si>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</si>
  <si>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</si>
  <si>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</si>
  <si>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</si>
  <si>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</si>
  <si>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</si>
  <si>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</si>
  <si>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</si>
  <si>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</si>
  <si>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</si>
  <si>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</si>
  <si>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</si>
  <si>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</si>
  <si>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</si>
  <si>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</si>
  <si>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</si>
  <si>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</si>
  <si>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</si>
  <si>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</si>
  <si>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</si>
  <si>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</si>
  <si>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</si>
  <si>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</si>
  <si>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</si>
  <si>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</si>
  <si>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</si>
  <si>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</si>
  <si>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</si>
  <si>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</si>
  <si>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</si>
  <si>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</si>
  <si>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</si>
  <si>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</si>
  <si>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</si>
  <si>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</si>
  <si>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</si>
  <si>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</si>
  <si>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</si>
  <si>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</si>
  <si>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</si>
  <si>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</si>
  <si>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</si>
  <si>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</si>
  <si>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</si>
  <si>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</si>
  <si>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</si>
  <si>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</si>
  <si>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</si>
  <si>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</si>
  <si>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</si>
  <si>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</si>
  <si>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</si>
  <si>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</si>
  <si>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</si>
  <si>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</si>
  <si>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</si>
  <si>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</si>
  <si>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</si>
  <si>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</si>
  <si>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</si>
  <si>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</si>
  <si>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</si>
  <si>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</si>
  <si>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</si>
  <si>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</si>
  <si>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</si>
  <si>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</si>
  <si>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</si>
  <si>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</si>
  <si>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</si>
  <si>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</si>
  <si>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</si>
  <si>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</si>
  <si>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</si>
  <si>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</si>
  <si>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</si>
  <si>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</si>
  <si>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</si>
  <si>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</si>
  <si>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</si>
  <si>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</si>
  <si>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</si>
  <si>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</si>
  <si>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</si>
  <si>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</si>
  <si>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</si>
  <si>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</si>
  <si>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</si>
  <si>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</si>
  <si>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</si>
  <si>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</si>
  <si>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</si>
  <si>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</si>
  <si>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</si>
  <si>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</si>
  <si>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</si>
  <si>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</si>
  <si>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</si>
  <si>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</si>
  <si>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</si>
  <si>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</si>
  <si>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</si>
  <si>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</si>
  <si>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</si>
  <si>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</si>
  <si>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</si>
  <si>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</si>
  <si>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</si>
  <si>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</si>
  <si>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</si>
  <si>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</si>
  <si>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</si>
  <si>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</si>
  <si>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</si>
  <si>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</si>
  <si>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</si>
  <si>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</si>
  <si>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</si>
  <si>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</si>
  <si>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</si>
  <si>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</si>
  <si>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</si>
  <si>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</si>
  <si>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</si>
  <si>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</si>
  <si>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</si>
  <si>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</si>
  <si>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</si>
  <si>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</si>
  <si>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</si>
  <si>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</si>
  <si>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</si>
  <si>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</si>
  <si>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</si>
  <si>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</si>
  <si>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</si>
  <si>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</si>
  <si>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</si>
  <si>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</si>
  <si>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</si>
  <si>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</si>
  <si>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</si>
  <si>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</si>
  <si>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</si>
  <si>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</si>
  <si>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</si>
  <si>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</si>
  <si>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</si>
  <si>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</si>
  <si>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</si>
  <si>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</si>
  <si>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</si>
  <si>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</si>
  <si>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</si>
  <si>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</si>
  <si>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</si>
  <si>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</si>
  <si>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</si>
  <si>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</si>
  <si>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</si>
  <si>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</si>
  <si>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</si>
  <si>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</si>
  <si>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</si>
  <si>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</si>
  <si>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</si>
  <si>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</si>
  <si>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</si>
  <si>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</si>
  <si>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</si>
  <si>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</si>
  <si>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</si>
  <si>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</si>
  <si>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</si>
  <si>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</si>
  <si>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</si>
  <si>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</si>
  <si>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</si>
  <si>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</si>
  <si>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</si>
  <si>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</si>
  <si>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</si>
  <si>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</si>
  <si>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</si>
  <si>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</si>
  <si>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</si>
  <si>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</si>
  <si>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</si>
  <si>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</si>
  <si>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</si>
  <si>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</si>
  <si>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</si>
  <si>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</si>
  <si>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</si>
  <si>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</si>
  <si>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</si>
  <si>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</si>
  <si>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</si>
  <si>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</si>
  <si>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</si>
  <si>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</si>
  <si>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</si>
  <si>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</si>
  <si>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</si>
  <si>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</si>
  <si>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</si>
  <si>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</si>
  <si>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</si>
  <si>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</si>
  <si>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</si>
  <si>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</si>
  <si>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</si>
  <si>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</si>
  <si>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</si>
  <si>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</si>
  <si>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</si>
  <si>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</si>
  <si>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</si>
  <si>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</si>
  <si>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</si>
  <si>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</si>
  <si>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</si>
  <si>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</si>
  <si>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</si>
  <si>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</si>
  <si>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</si>
  <si>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</si>
  <si>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</si>
  <si>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</si>
  <si>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</si>
  <si>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</si>
  <si>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</si>
  <si>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</si>
  <si>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</si>
  <si>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</si>
  <si>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</si>
  <si>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</si>
  <si>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</si>
  <si>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</si>
  <si>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</si>
  <si>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</si>
  <si>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</si>
  <si>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</si>
  <si>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</si>
  <si>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</si>
  <si>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</si>
  <si>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</si>
  <si>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</si>
  <si>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</si>
  <si>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</si>
  <si>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</si>
  <si>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</si>
  <si>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</si>
  <si>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</si>
  <si>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</si>
  <si>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</si>
  <si>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</si>
  <si>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</si>
  <si>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</si>
  <si>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</si>
  <si>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</si>
  <si>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</si>
  <si>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</si>
  <si>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</si>
  <si>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</si>
  <si>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</si>
  <si>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</si>
  <si>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</si>
  <si>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</si>
  <si>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</si>
  <si>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</si>
  <si>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</si>
  <si>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</si>
  <si>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</si>
  <si>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</si>
  <si>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</si>
  <si>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</si>
  <si>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</si>
  <si>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</si>
  <si>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</si>
  <si>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</si>
  <si>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</si>
  <si>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</si>
  <si>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</si>
  <si>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</si>
  <si>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</si>
  <si>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</si>
  <si>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</si>
  <si>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</si>
  <si>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</si>
  <si>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</si>
  <si>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</si>
  <si>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</si>
  <si>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</si>
  <si>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</si>
  <si>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</si>
  <si>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</si>
  <si>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</si>
  <si>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</si>
  <si>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</si>
  <si>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</si>
  <si>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</si>
  <si>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</si>
  <si>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</si>
  <si>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</si>
  <si>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</si>
  <si>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</si>
  <si>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</si>
  <si>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</si>
  <si>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</si>
  <si>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</si>
  <si>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</si>
  <si>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</si>
  <si>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</si>
  <si>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</si>
  <si>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</si>
  <si>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</si>
  <si>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</si>
  <si>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</si>
  <si>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</si>
  <si>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</si>
  <si>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</si>
  <si>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</si>
  <si>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</si>
  <si>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</si>
  <si>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</si>
  <si>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</si>
  <si>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</si>
  <si>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</si>
  <si>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</si>
  <si>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</si>
  <si>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</si>
  <si>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</si>
  <si>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</si>
  <si>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</si>
  <si>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</si>
  <si>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</si>
  <si>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</si>
  <si>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</si>
  <si>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</si>
  <si>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</si>
  <si>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</si>
  <si>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</si>
  <si>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</si>
  <si>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</si>
  <si>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</si>
  <si>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</si>
  <si>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</si>
  <si>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</si>
  <si>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</si>
  <si>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</si>
  <si>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</si>
  <si>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</si>
  <si>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</si>
  <si>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</si>
  <si>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</si>
  <si>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</si>
  <si>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</si>
  <si>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</si>
  <si>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</si>
  <si>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</si>
  <si>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</si>
  <si>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</si>
  <si>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</si>
  <si>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</si>
  <si>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</si>
  <si>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</si>
  <si>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</si>
  <si>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</si>
  <si>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</si>
  <si>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</si>
  <si>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</si>
  <si>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</si>
  <si>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</si>
  <si>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</si>
  <si>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</si>
  <si>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</si>
  <si>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</si>
  <si>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</si>
  <si>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</si>
  <si>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</si>
  <si>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</si>
  <si>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</si>
  <si>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</si>
  <si>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</si>
  <si>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</si>
  <si>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</si>
  <si>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</si>
  <si>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</si>
  <si>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</si>
  <si>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</si>
  <si>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</si>
  <si>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</si>
  <si>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</si>
  <si>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</si>
  <si>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</si>
  <si>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</si>
  <si>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</si>
  <si>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</si>
  <si>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</si>
  <si>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</si>
  <si>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</si>
  <si>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</si>
  <si>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</si>
  <si>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</si>
  <si>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</si>
  <si>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</si>
  <si>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</si>
  <si>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</si>
  <si>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</si>
  <si>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</si>
  <si>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</si>
  <si>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</si>
  <si>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</si>
  <si>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</si>
  <si>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</si>
  <si>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</si>
  <si>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</si>
  <si>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</si>
  <si>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</si>
  <si>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</si>
  <si>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</si>
  <si>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</si>
  <si>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</si>
  <si>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</si>
  <si>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</si>
  <si>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</si>
  <si>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</si>
  <si>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</si>
  <si>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</si>
  <si>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</si>
  <si>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</si>
  <si>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</si>
  <si>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</si>
  <si>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</si>
  <si>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</si>
  <si>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</si>
  <si>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</si>
  <si>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</si>
  <si>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</si>
  <si>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</si>
  <si>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</si>
  <si>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</si>
  <si>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</si>
  <si>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</si>
  <si>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</si>
  <si>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</si>
  <si>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</si>
  <si>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</si>
  <si>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</si>
  <si>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</si>
  <si>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</si>
  <si>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</si>
  <si>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</si>
  <si>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</si>
  <si>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</si>
  <si>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</si>
  <si>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</si>
  <si>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</si>
  <si>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</si>
  <si>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</si>
  <si>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</si>
  <si>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</si>
  <si>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</si>
  <si>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</si>
  <si>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</si>
  <si>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</si>
  <si>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</si>
  <si>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</si>
  <si>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</si>
  <si>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</si>
  <si>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</si>
  <si>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</si>
  <si>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</si>
  <si>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</si>
  <si>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</si>
  <si>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</si>
  <si>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</si>
  <si>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</si>
  <si>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</si>
  <si>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</si>
  <si>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</si>
  <si>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</si>
  <si>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</si>
  <si>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</si>
  <si>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</si>
  <si>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</si>
  <si>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</si>
  <si>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</si>
  <si>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</si>
  <si>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</si>
  <si>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</si>
  <si>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</si>
  <si>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</si>
  <si>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</si>
  <si>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</si>
  <si>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</si>
  <si>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</si>
  <si>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</si>
  <si>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</si>
  <si>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</si>
  <si>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</si>
  <si>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</si>
  <si>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</si>
  <si>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</si>
  <si>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</si>
  <si>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</si>
  <si>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</si>
  <si>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</si>
  <si>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</si>
  <si>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</si>
  <si>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</si>
  <si>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</si>
  <si>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</si>
  <si>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</si>
  <si>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</si>
  <si>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</si>
  <si>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</si>
  <si>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</si>
  <si>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</si>
  <si>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</si>
  <si>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</si>
  <si>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</si>
  <si>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</si>
  <si>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</si>
  <si>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</si>
  <si>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</si>
  <si>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</si>
  <si>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</si>
  <si>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</si>
  <si>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</si>
  <si>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</si>
  <si>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</si>
  <si>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</si>
  <si>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</si>
  <si>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</si>
  <si>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</si>
  <si>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</si>
  <si>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</si>
  <si>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</si>
  <si>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</si>
  <si>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</si>
  <si>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</si>
  <si>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</si>
  <si>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</si>
  <si>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</si>
  <si>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</si>
  <si>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</si>
  <si>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</si>
  <si>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</si>
  <si>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</si>
  <si>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</si>
  <si>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</si>
  <si>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</si>
  <si>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</si>
  <si>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</si>
  <si>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</si>
  <si>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</si>
  <si>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</si>
  <si>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</si>
  <si>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</si>
  <si>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</si>
  <si>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</si>
  <si>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</si>
  <si>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</si>
  <si>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</si>
  <si>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</si>
  <si>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</si>
  <si>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</si>
  <si>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</si>
  <si>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</si>
  <si>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</si>
  <si>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</si>
  <si>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</si>
  <si>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</si>
  <si>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</si>
  <si>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</si>
  <si>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</si>
  <si>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</si>
  <si>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</si>
  <si>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</si>
  <si>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</si>
  <si>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</si>
  <si>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</si>
  <si>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</si>
  <si>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</si>
  <si>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</si>
  <si>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</si>
  <si>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</si>
  <si>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</si>
  <si>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</si>
  <si>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</si>
  <si>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</si>
  <si>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</si>
  <si>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</si>
  <si>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</si>
  <si>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</si>
  <si>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</si>
  <si>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</si>
  <si>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</si>
  <si>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</si>
  <si>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</si>
  <si>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</si>
  <si>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</si>
  <si>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</si>
  <si>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</si>
  <si>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</si>
  <si>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</si>
  <si>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</si>
  <si>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</si>
  <si>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</si>
  <si>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</si>
  <si>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</si>
  <si>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</si>
  <si>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</si>
  <si>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</si>
  <si>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</si>
  <si>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</si>
  <si>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</si>
  <si>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</si>
  <si>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</si>
  <si>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</si>
  <si>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</si>
  <si>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</si>
  <si>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</si>
  <si>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</si>
  <si>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</si>
  <si>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</si>
  <si>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</si>
  <si>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</si>
  <si>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</si>
  <si>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</si>
  <si>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</si>
  <si>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</si>
  <si>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</si>
  <si>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</si>
  <si>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</si>
  <si>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</si>
  <si>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</si>
  <si>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</si>
  <si>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</si>
  <si>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</si>
  <si>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</si>
  <si>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</si>
  <si>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</si>
  <si>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</si>
  <si>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</si>
  <si>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</si>
  <si>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</si>
  <si>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</si>
  <si>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</si>
  <si>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</si>
  <si>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</si>
  <si>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</si>
  <si>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</si>
  <si>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</si>
  <si>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</si>
  <si>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</si>
  <si>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</si>
  <si>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</si>
  <si>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</si>
  <si>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</si>
  <si>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</si>
  <si>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</si>
  <si>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</si>
  <si>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</si>
  <si>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</si>
  <si>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</si>
  <si>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</si>
  <si>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</si>
  <si>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</si>
  <si>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</si>
  <si>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</si>
  <si>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</si>
  <si>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</si>
  <si>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</si>
  <si>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</si>
  <si>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</si>
  <si>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</si>
  <si>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</si>
  <si>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</si>
  <si>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</si>
  <si>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</si>
  <si>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</si>
  <si>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</si>
  <si>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</si>
  <si>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</si>
  <si>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</si>
  <si>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</si>
  <si>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</si>
  <si>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</si>
  <si>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</si>
  <si>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</si>
  <si>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</si>
  <si>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</si>
  <si>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</si>
  <si>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</si>
  <si>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</si>
  <si>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</si>
  <si>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</si>
  <si>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</si>
  <si>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</si>
  <si>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</si>
  <si>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</si>
  <si>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</si>
  <si>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</si>
  <si>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</si>
  <si>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</si>
  <si>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</si>
  <si>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</si>
  <si>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</si>
  <si>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</si>
  <si>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</si>
  <si>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</si>
  <si>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</si>
  <si>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</si>
  <si>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</si>
  <si>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</si>
  <si>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</si>
  <si>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</si>
  <si>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</si>
  <si>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</si>
  <si>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</si>
  <si>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</si>
  <si>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</si>
  <si>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</si>
  <si>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</si>
  <si>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</si>
  <si>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</si>
  <si>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</si>
  <si>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</si>
  <si>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</si>
  <si>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</si>
  <si>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</si>
  <si>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</si>
  <si>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</si>
  <si>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</si>
  <si>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</si>
  <si>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</si>
  <si>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</si>
  <si>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</si>
  <si>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</si>
  <si>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</si>
  <si>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</si>
  <si>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</si>
  <si>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</si>
  <si>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</si>
  <si>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</si>
  <si>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</si>
  <si>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</si>
  <si>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</si>
  <si>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</si>
  <si>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</si>
  <si>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</si>
  <si>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</si>
  <si>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</si>
  <si>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</si>
  <si>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</si>
  <si>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</si>
  <si>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</si>
  <si>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</si>
  <si>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</si>
  <si>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</si>
  <si>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</si>
  <si>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</si>
  <si>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</si>
  <si>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</si>
  <si>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</si>
  <si>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</si>
  <si>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</si>
  <si>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</si>
  <si>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</si>
  <si>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</si>
  <si>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</si>
  <si>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</si>
  <si>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</si>
  <si>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</si>
  <si>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</si>
  <si>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</si>
  <si>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</si>
  <si>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</si>
  <si>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</si>
  <si>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</si>
  <si>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</si>
  <si>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</si>
  <si>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</si>
  <si>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</si>
  <si>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</si>
  <si>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</si>
  <si>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</si>
  <si>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</si>
  <si>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</si>
  <si>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</si>
  <si>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</si>
  <si>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</si>
  <si>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</si>
  <si>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</si>
  <si>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</si>
  <si>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</si>
  <si>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</si>
  <si>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</si>
  <si>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</si>
  <si>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</si>
  <si>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</si>
  <si>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</si>
  <si>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</si>
  <si>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</si>
  <si>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</si>
  <si>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</si>
  <si>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</si>
  <si>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</si>
  <si>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</si>
  <si>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</si>
  <si>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</si>
  <si>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</si>
  <si>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</si>
  <si>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</si>
  <si>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</si>
  <si>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</si>
  <si>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</si>
  <si>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</si>
  <si>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</si>
  <si>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</si>
  <si>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</si>
  <si>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</si>
  <si>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</si>
  <si>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</si>
  <si>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</si>
  <si>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</si>
  <si>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</si>
  <si>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</si>
  <si>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</si>
  <si>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</si>
  <si>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</si>
  <si>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</si>
  <si>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</si>
  <si>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</si>
  <si>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</si>
  <si>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</si>
  <si>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</si>
  <si>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</si>
  <si>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</si>
  <si>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</si>
  <si>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</si>
  <si>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</si>
  <si>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</si>
  <si>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</si>
  <si>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</si>
  <si>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</si>
  <si>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</si>
  <si>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</si>
  <si>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</si>
  <si>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</si>
  <si>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</si>
  <si>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</si>
  <si>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</si>
  <si>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</si>
  <si>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</si>
  <si>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</si>
  <si>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</si>
  <si>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</si>
  <si>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</si>
  <si>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</si>
  <si>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</si>
  <si>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</si>
  <si>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</si>
  <si>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</si>
  <si>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</si>
  <si>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</si>
  <si>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</si>
  <si>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</si>
  <si>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</si>
  <si>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</si>
  <si>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</si>
  <si>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</si>
  <si>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</si>
  <si>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</si>
  <si>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</si>
  <si>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</si>
  <si>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</si>
  <si>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</si>
  <si>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</si>
  <si>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</si>
  <si>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</si>
  <si>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</si>
  <si>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</si>
  <si>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</si>
  <si>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</si>
  <si>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</si>
  <si>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</si>
  <si>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</si>
  <si>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</si>
  <si>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</si>
  <si>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</si>
  <si>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</si>
  <si>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</si>
  <si>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</si>
  <si>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</si>
  <si>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</si>
  <si>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</si>
  <si>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</si>
  <si>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</si>
  <si>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</si>
  <si>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</si>
  <si>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</si>
  <si>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</si>
  <si>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</si>
  <si>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</si>
  <si>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</si>
  <si>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</si>
  <si>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</si>
  <si>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</si>
  <si>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</si>
  <si>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</si>
  <si>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</si>
  <si>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</si>
  <si>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</si>
  <si>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</si>
  <si>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</si>
  <si>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</si>
  <si>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</si>
  <si>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</si>
  <si>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</si>
  <si>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</si>
  <si>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</si>
  <si>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</si>
  <si>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</si>
  <si>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</si>
  <si>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</si>
  <si>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</si>
  <si>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</si>
  <si>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</si>
  <si>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</si>
  <si>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</si>
  <si>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</si>
  <si>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</si>
  <si>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</si>
  <si>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</si>
  <si>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</si>
  <si>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</si>
  <si>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</si>
  <si>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</si>
  <si>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</si>
  <si>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</si>
  <si>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</si>
  <si>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</si>
  <si>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</si>
  <si>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</si>
  <si>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</si>
  <si>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</si>
  <si>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</si>
  <si>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</si>
  <si>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</si>
  <si>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</si>
  <si>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</si>
  <si>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</si>
  <si>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</si>
  <si>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</si>
  <si>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</si>
  <si>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</si>
  <si>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</si>
  <si>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</si>
  <si>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</si>
  <si>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</si>
  <si>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</si>
  <si>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</si>
  <si>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</si>
  <si>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</si>
  <si>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</si>
  <si>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</si>
  <si>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</si>
  <si>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</si>
  <si>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</si>
  <si>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</si>
  <si>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</si>
  <si>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</si>
  <si>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</si>
  <si>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</si>
  <si>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</si>
  <si>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</si>
  <si>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</si>
  <si>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</si>
  <si>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</si>
  <si>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</si>
  <si>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</si>
  <si>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</si>
  <si>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</si>
  <si>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</si>
  <si>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</si>
  <si>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</si>
  <si>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</si>
  <si>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</si>
  <si>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</si>
  <si>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</si>
  <si>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</si>
  <si>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</si>
  <si>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</si>
  <si>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</si>
  <si>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</si>
  <si>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</si>
  <si>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</si>
  <si>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</si>
  <si>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</si>
  <si>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</si>
  <si>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</si>
  <si>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</si>
  <si>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</si>
  <si>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</si>
  <si>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</si>
  <si>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</si>
  <si>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</si>
  <si>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</si>
  <si>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</si>
  <si>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</si>
  <si>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</si>
  <si>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</si>
  <si>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</si>
  <si>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</si>
  <si>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</si>
  <si>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</si>
  <si>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</si>
  <si>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</si>
  <si>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</si>
  <si>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</si>
  <si>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</si>
  <si>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</si>
  <si>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</si>
  <si>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</si>
  <si>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</si>
  <si>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</si>
  <si>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</si>
  <si>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</si>
  <si>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</si>
  <si>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</si>
  <si>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</si>
  <si>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</si>
  <si>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</si>
  <si>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</si>
  <si>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</si>
  <si>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</si>
  <si>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</si>
  <si>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</si>
  <si>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</si>
  <si>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</si>
  <si>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</si>
  <si>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</si>
  <si>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</si>
  <si>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</si>
  <si>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</si>
  <si>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</si>
  <si>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</si>
  <si>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</si>
  <si>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</si>
  <si>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</si>
  <si>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</si>
  <si>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</si>
  <si>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</si>
  <si>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</si>
  <si>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</si>
  <si>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</si>
  <si>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</si>
  <si>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</si>
  <si>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</si>
  <si>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</si>
  <si>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</si>
  <si>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</si>
  <si>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</si>
  <si>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</si>
  <si>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</si>
  <si>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</si>
  <si>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</si>
  <si>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</si>
  <si>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</si>
  <si>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</si>
  <si>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</si>
  <si>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</si>
  <si>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</si>
  <si>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</si>
  <si>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</si>
  <si>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</si>
  <si>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</si>
  <si>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</si>
  <si>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</si>
  <si>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</si>
  <si>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</si>
  <si>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</si>
  <si>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</si>
  <si>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</si>
  <si>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</si>
  <si>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</si>
  <si>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</si>
  <si>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</si>
  <si>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</si>
  <si>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</si>
  <si>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</si>
  <si>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</si>
  <si>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</si>
  <si>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</si>
  <si>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</si>
  <si>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</si>
  <si>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</si>
  <si>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</si>
  <si>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</si>
  <si>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</si>
  <si>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</si>
  <si>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</si>
  <si>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</si>
  <si>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</si>
  <si>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</si>
  <si>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</si>
  <si>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</si>
  <si>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</si>
  <si>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</si>
  <si>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</si>
  <si>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</si>
  <si>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</si>
  <si>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</si>
  <si>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</si>
  <si>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</si>
  <si>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</si>
  <si>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</si>
  <si>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</si>
  <si>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</si>
  <si>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</si>
  <si>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</si>
  <si>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</si>
  <si>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</si>
  <si>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</si>
  <si>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</si>
  <si>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</si>
  <si>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</si>
  <si>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</si>
  <si>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</si>
  <si>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</si>
  <si>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</si>
  <si>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</si>
  <si>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</si>
  <si>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</si>
  <si>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</si>
  <si>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</si>
  <si>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</si>
  <si>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</si>
  <si>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</si>
  <si>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</si>
  <si>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</si>
  <si>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</si>
  <si>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</si>
  <si>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</si>
  <si>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</si>
  <si>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</si>
  <si>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</si>
  <si>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</si>
  <si>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</si>
  <si>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</si>
  <si>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</si>
  <si>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</si>
  <si>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</si>
  <si>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</si>
  <si>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</si>
  <si>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</si>
  <si>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</si>
  <si>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</si>
  <si>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</si>
  <si>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</si>
  <si>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</si>
  <si>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</si>
  <si>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</si>
  <si>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</si>
  <si>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</si>
  <si>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</si>
  <si>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</si>
  <si>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</si>
  <si>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</si>
  <si>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</si>
  <si>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</si>
  <si>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</si>
  <si>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</si>
  <si>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</si>
  <si>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</si>
  <si>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</si>
  <si>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</si>
  <si>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</si>
  <si>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</si>
  <si>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</si>
  <si>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</si>
  <si>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</si>
  <si>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</si>
  <si>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</si>
  <si>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</si>
  <si>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</si>
  <si>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</si>
  <si>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</si>
  <si>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</si>
  <si>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</si>
  <si>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</si>
  <si>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</si>
  <si>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</si>
  <si>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</si>
  <si>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</si>
  <si>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</si>
  <si>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</si>
  <si>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</si>
  <si>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</si>
  <si>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</si>
  <si>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</si>
  <si>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</si>
  <si>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</si>
  <si>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</si>
  <si>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</si>
  <si>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</si>
  <si>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</si>
  <si>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</si>
  <si>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</si>
  <si>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</si>
  <si>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</si>
  <si>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</si>
  <si>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</si>
  <si>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</si>
  <si>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</si>
  <si>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</si>
  <si>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</si>
  <si>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</si>
  <si>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</si>
  <si>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</si>
  <si>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</si>
  <si>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</si>
  <si>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</si>
  <si>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</si>
  <si>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</si>
  <si>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</si>
  <si>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</si>
  <si>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</si>
  <si>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</si>
  <si>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</si>
  <si>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</si>
  <si>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</si>
  <si>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</si>
  <si>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</si>
  <si>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</si>
  <si>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</si>
  <si>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</si>
  <si>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</si>
  <si>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</si>
  <si>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</si>
  <si>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</si>
  <si>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</si>
  <si>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</si>
  <si>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</si>
  <si>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</si>
  <si>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</si>
  <si>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</si>
  <si>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</si>
  <si>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</si>
  <si>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</si>
  <si>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</si>
  <si>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</si>
  <si>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</si>
  <si>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</si>
  <si>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</si>
  <si>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</si>
  <si>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</si>
  <si>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</si>
  <si>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</si>
  <si>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</si>
  <si>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</si>
  <si>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</si>
  <si>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</si>
  <si>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</si>
  <si>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</si>
  <si>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</si>
  <si>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</si>
  <si>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</si>
  <si>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</si>
  <si>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</si>
  <si>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</si>
  <si>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</si>
  <si>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</si>
  <si>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</si>
  <si>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</si>
  <si>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</si>
  <si>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</si>
  <si>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</si>
  <si>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</si>
  <si>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</si>
  <si>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</si>
  <si>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</si>
  <si>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</si>
  <si>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</si>
  <si>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</si>
  <si>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</si>
  <si>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</si>
  <si>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</si>
  <si>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</si>
  <si>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</si>
  <si>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</si>
  <si>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</si>
  <si>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</si>
  <si>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</si>
  <si>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</si>
  <si>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</si>
  <si>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</si>
  <si>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</si>
  <si>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</si>
  <si>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</si>
  <si>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</si>
  <si>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</si>
  <si>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</si>
  <si>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</si>
  <si>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</si>
  <si>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</si>
  <si>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</si>
  <si>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</si>
  <si>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</si>
  <si>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</si>
  <si>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</si>
  <si>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</si>
  <si>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</si>
  <si>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</si>
  <si>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</si>
  <si>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</si>
  <si>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</si>
  <si>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</si>
  <si>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</si>
  <si>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</si>
  <si>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</si>
  <si>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</si>
  <si>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</si>
  <si>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</si>
  <si>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</si>
  <si>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</si>
  <si>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</si>
  <si>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</si>
  <si>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</si>
  <si>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</si>
  <si>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</si>
  <si>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</si>
  <si>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</si>
  <si>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</si>
  <si>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</si>
  <si>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</si>
  <si>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</si>
  <si>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</si>
  <si>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</si>
  <si>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</si>
  <si>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</si>
  <si>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</si>
  <si>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</si>
  <si>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</si>
  <si>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</si>
  <si>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</si>
  <si>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</si>
  <si>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</si>
  <si>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</si>
  <si>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</si>
  <si>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</si>
  <si>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</si>
  <si>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</si>
  <si>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</si>
  <si>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</si>
  <si>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</si>
  <si>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</si>
  <si>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</si>
  <si>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</si>
  <si>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</si>
  <si>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</si>
  <si>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</si>
  <si>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</si>
  <si>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</si>
  <si>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</si>
  <si>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</si>
  <si>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</si>
  <si>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</si>
  <si>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</si>
  <si>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</si>
  <si>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</si>
  <si>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</si>
  <si>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</si>
  <si>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</si>
  <si>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</si>
  <si>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</si>
  <si>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</si>
  <si>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</si>
  <si>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</si>
  <si>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</si>
  <si>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</si>
  <si>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</si>
  <si>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</si>
  <si>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</si>
  <si>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</si>
  <si>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</si>
  <si>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</si>
  <si>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</si>
  <si>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</si>
  <si>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</si>
  <si>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</si>
  <si>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</si>
  <si>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</si>
  <si>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</si>
  <si>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</si>
  <si>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</si>
  <si>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</si>
  <si>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</si>
  <si>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</si>
  <si>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</si>
  <si>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</si>
  <si>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</si>
  <si>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</si>
  <si>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</si>
  <si>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</si>
  <si>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</si>
  <si>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</si>
  <si>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</si>
  <si>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</si>
  <si>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</si>
  <si>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</si>
  <si>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</si>
  <si>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</si>
  <si>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</si>
  <si>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</si>
  <si>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</si>
  <si>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</si>
  <si>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</si>
  <si>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</si>
  <si>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</si>
  <si>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</si>
  <si>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</si>
  <si>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</si>
  <si>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</si>
  <si>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</si>
  <si>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</si>
  <si>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</si>
  <si>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</si>
  <si>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</si>
  <si>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</si>
  <si>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</si>
  <si>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</si>
  <si>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</si>
  <si>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</si>
  <si>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</si>
  <si>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</si>
  <si>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</si>
  <si>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</si>
  <si>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</si>
  <si>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</si>
  <si>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</si>
  <si>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</si>
  <si>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</si>
  <si>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</si>
  <si>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</si>
  <si>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</si>
  <si>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</si>
  <si>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</si>
  <si>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</si>
  <si>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</si>
  <si>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</si>
  <si>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</si>
  <si>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</si>
  <si>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</si>
  <si>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</si>
  <si>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</si>
  <si>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</si>
  <si>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</si>
  <si>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</si>
  <si>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</si>
  <si>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</si>
  <si>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</si>
  <si>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</si>
  <si>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</si>
  <si>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</si>
  <si>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</si>
  <si>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</si>
  <si>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</si>
  <si>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</si>
  <si>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</si>
  <si>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</si>
  <si>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</si>
  <si>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</si>
  <si>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</si>
  <si>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</si>
  <si>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</si>
  <si>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</si>
  <si>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</si>
  <si>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</si>
  <si>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</si>
  <si>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</si>
  <si>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</si>
  <si>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</si>
  <si>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</si>
  <si>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</si>
  <si>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</si>
  <si>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</si>
  <si>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</si>
  <si>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</si>
  <si>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</si>
  <si>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</si>
  <si>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</si>
  <si>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</si>
  <si>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</si>
  <si>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</si>
  <si>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</si>
  <si>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</si>
  <si>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</si>
  <si>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</si>
  <si>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</si>
  <si>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</si>
  <si>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</si>
  <si>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</si>
  <si>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</si>
  <si>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</si>
  <si>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</si>
  <si>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</si>
  <si>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</si>
  <si>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</si>
  <si>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</si>
  <si>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</si>
  <si>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</si>
  <si>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</si>
  <si>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</si>
  <si>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</si>
  <si>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</si>
  <si>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</si>
  <si>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</si>
  <si>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</si>
  <si>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</si>
  <si>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</si>
  <si>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</si>
  <si>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</si>
  <si>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</si>
  <si>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</si>
  <si>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</si>
  <si>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</si>
  <si>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</si>
  <si>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</si>
  <si>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</si>
  <si>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</si>
  <si>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</si>
  <si>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</si>
  <si>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</si>
  <si>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</si>
  <si>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</si>
  <si>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</si>
  <si>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</si>
  <si>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</si>
  <si>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</si>
  <si>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</si>
  <si>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</si>
  <si>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</si>
  <si>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</si>
  <si>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</si>
  <si>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</si>
  <si>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</si>
  <si>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</si>
  <si>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</si>
  <si>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</si>
  <si>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</si>
  <si>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</si>
  <si>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</si>
  <si>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</si>
  <si>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</si>
  <si>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</si>
  <si>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</si>
  <si>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</si>
  <si>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</si>
  <si>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</si>
  <si>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</si>
  <si>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</si>
  <si>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</si>
  <si>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</si>
  <si>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</si>
  <si>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</si>
  <si>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</si>
  <si>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</si>
  <si>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</si>
  <si>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</si>
  <si>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</si>
  <si>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</si>
  <si>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</si>
  <si>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</si>
  <si>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</si>
  <si>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</si>
  <si>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</si>
  <si>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</si>
  <si>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</si>
  <si>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</si>
  <si>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</si>
  <si>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</si>
  <si>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</si>
  <si>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</si>
  <si>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</si>
  <si>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</si>
  <si>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</si>
  <si>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</si>
  <si>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</si>
  <si>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</si>
  <si>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</si>
  <si>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</si>
  <si>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</si>
  <si>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</si>
  <si>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</si>
  <si>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</si>
  <si>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</si>
  <si>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</si>
  <si>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</si>
  <si>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</si>
  <si>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</si>
  <si>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</si>
  <si>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</si>
  <si>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</si>
  <si>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</si>
  <si>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</si>
  <si>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</si>
  <si>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</si>
  <si>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</si>
  <si>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</si>
  <si>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</si>
  <si>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</si>
  <si>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</si>
  <si>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</si>
  <si>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</si>
  <si>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</si>
  <si>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</si>
  <si>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</si>
  <si>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</si>
  <si>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</si>
  <si>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</si>
  <si>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</si>
  <si>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</si>
  <si>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</si>
  <si>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</si>
  <si>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</si>
  <si>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</si>
  <si>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</si>
  <si>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</si>
  <si>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</si>
  <si>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</si>
  <si>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</si>
  <si>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</si>
  <si>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</si>
  <si>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</si>
  <si>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</si>
  <si>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</si>
  <si>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</si>
  <si>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</si>
  <si>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</si>
  <si>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</si>
  <si>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</si>
  <si>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</si>
  <si>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</si>
  <si>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</si>
  <si>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</si>
  <si>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</si>
  <si>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</si>
  <si>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</si>
  <si>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</si>
  <si>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</si>
  <si>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</si>
  <si>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</si>
  <si>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</si>
  <si>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</si>
  <si>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</si>
  <si>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</si>
  <si>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</si>
  <si>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</si>
  <si>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</si>
  <si>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</si>
  <si>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</si>
  <si>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</si>
  <si>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</si>
  <si>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</si>
  <si>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</si>
  <si>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</si>
  <si>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</si>
  <si>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</si>
  <si>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</si>
  <si>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</si>
  <si>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</si>
  <si>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</si>
  <si>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</si>
  <si>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</si>
  <si>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</si>
  <si>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</si>
  <si>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</si>
  <si>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</si>
  <si>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</si>
  <si>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</si>
  <si>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</si>
  <si>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</si>
  <si>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</si>
  <si>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</si>
  <si>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</si>
  <si>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</si>
  <si>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</si>
  <si>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</si>
  <si>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</si>
  <si>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</si>
  <si>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</si>
  <si>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</si>
  <si>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</si>
  <si>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</si>
  <si>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</si>
  <si>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</si>
  <si>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</si>
  <si>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</si>
  <si>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</si>
  <si>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</si>
  <si>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</si>
  <si>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</si>
  <si>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</si>
  <si>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</si>
  <si>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</si>
  <si>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</si>
  <si>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</si>
  <si>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</si>
  <si>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</si>
  <si>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</si>
  <si>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</si>
  <si>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</si>
  <si>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</si>
  <si>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</si>
  <si>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</si>
  <si>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</si>
  <si>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</si>
  <si>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</si>
  <si>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</si>
  <si>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</si>
  <si>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</si>
  <si>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</si>
  <si>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</si>
  <si>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</si>
  <si>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</si>
  <si>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</si>
  <si>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</si>
  <si>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</si>
  <si>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</si>
  <si>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</si>
  <si>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</si>
  <si>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</si>
  <si>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</si>
  <si>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</si>
  <si>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</si>
  <si>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</si>
  <si>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</si>
  <si>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</si>
  <si>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</si>
  <si>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</si>
  <si>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</si>
  <si>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</si>
  <si>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</si>
  <si>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</si>
  <si>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</si>
  <si>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</si>
  <si>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</si>
  <si>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</si>
  <si>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</si>
  <si>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</si>
  <si>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</si>
  <si>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</si>
  <si>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</si>
  <si>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</si>
  <si>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</si>
  <si>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</si>
  <si>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</si>
  <si>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</si>
  <si>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</si>
  <si>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</si>
  <si>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</si>
  <si>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</si>
  <si>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</si>
  <si>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</si>
  <si>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</si>
  <si>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</si>
  <si>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</si>
  <si>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</si>
  <si>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</si>
  <si>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</si>
  <si>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</si>
  <si>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</si>
  <si>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</si>
  <si>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</si>
  <si>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</si>
  <si>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</si>
  <si>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</si>
  <si>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</si>
  <si>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</si>
  <si>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</si>
  <si>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</si>
  <si>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</si>
  <si>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</si>
  <si>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</si>
  <si>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</si>
  <si>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</si>
  <si>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</si>
  <si>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</si>
  <si>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</si>
  <si>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</si>
  <si>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</si>
  <si>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</si>
  <si>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</si>
  <si>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</si>
  <si>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</si>
  <si>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</si>
  <si>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</si>
  <si>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</si>
  <si>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</si>
  <si>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</si>
  <si>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</si>
  <si>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</si>
  <si>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</si>
  <si>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</si>
  <si>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</si>
  <si>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</si>
  <si>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</si>
  <si>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</si>
  <si>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</si>
  <si>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</si>
  <si>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</si>
  <si>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</si>
  <si>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</si>
  <si>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</si>
  <si>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</si>
  <si>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</si>
  <si>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</si>
  <si>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</si>
  <si>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</si>
  <si>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</si>
  <si>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</si>
  <si>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</si>
  <si>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</si>
  <si>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</si>
  <si>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</si>
  <si>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</si>
  <si>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</si>
  <si>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</si>
  <si>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</si>
  <si>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</si>
  <si>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</si>
  <si>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</si>
  <si>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</si>
  <si>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</si>
  <si>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</si>
  <si>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</si>
  <si>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</si>
  <si>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</si>
  <si>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</si>
  <si>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</si>
  <si>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</si>
  <si>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</si>
  <si>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</si>
  <si>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</si>
  <si>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</si>
  <si>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</si>
  <si>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</si>
  <si>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</si>
  <si>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</si>
  <si>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</si>
  <si>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</si>
  <si>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</si>
  <si>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</si>
  <si>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</si>
  <si>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</si>
  <si>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</si>
  <si>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</si>
  <si>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</si>
  <si>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</si>
  <si>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</si>
  <si>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</si>
  <si>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</si>
  <si>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</si>
  <si>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</si>
  <si>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</si>
  <si>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</si>
  <si>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</si>
  <si>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</si>
  <si>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</si>
  <si>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</si>
  <si>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</si>
  <si>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</si>
  <si>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</si>
  <si>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</si>
  <si>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</si>
  <si>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</si>
  <si>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</si>
  <si>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</si>
  <si>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</si>
  <si>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</si>
  <si>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</si>
  <si>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</si>
  <si>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</si>
  <si>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</si>
  <si>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</si>
  <si>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</si>
  <si>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</si>
  <si>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</si>
  <si>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</si>
  <si>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</si>
  <si>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</si>
  <si>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</si>
  <si>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</si>
  <si>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</si>
  <si>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</si>
  <si>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</si>
  <si>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</si>
  <si>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</si>
  <si>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</si>
  <si>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</si>
  <si>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</si>
  <si>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</si>
  <si>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</si>
  <si>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</si>
  <si>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</si>
  <si>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</si>
  <si>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</si>
  <si>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</si>
  <si>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</si>
  <si>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</si>
  <si>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</si>
  <si>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</si>
  <si>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</si>
  <si>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</si>
  <si>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</si>
  <si>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</si>
  <si>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</si>
  <si>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</si>
  <si>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</si>
  <si>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</si>
  <si>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</si>
  <si>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</si>
  <si>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</si>
  <si>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</si>
  <si>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</si>
  <si>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</si>
  <si>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</si>
  <si>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</si>
  <si>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</si>
  <si>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</si>
  <si>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</si>
  <si>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</si>
  <si>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</si>
  <si>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</si>
  <si>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</si>
  <si>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</si>
  <si>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</si>
  <si>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</si>
  <si>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</si>
  <si>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</si>
  <si>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</si>
  <si>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</si>
  <si>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</si>
  <si>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</si>
  <si>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</si>
  <si>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</si>
  <si>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</si>
  <si>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</si>
  <si>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</si>
  <si>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</si>
  <si>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</si>
  <si>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</si>
  <si>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</si>
  <si>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</si>
  <si>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</si>
  <si>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</si>
  <si>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</si>
  <si>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</si>
  <si>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</si>
  <si>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</si>
  <si>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</si>
  <si>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</si>
  <si>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</si>
  <si>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</si>
  <si>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</si>
  <si>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</si>
  <si>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</si>
  <si>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</si>
  <si>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</si>
  <si>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</si>
  <si>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</si>
  <si>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</si>
  <si>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</si>
  <si>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</si>
  <si>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</si>
  <si>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</si>
  <si>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</si>
  <si>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</si>
  <si>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</si>
  <si>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</si>
  <si>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</si>
  <si>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</si>
  <si>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</si>
  <si>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</si>
  <si>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</si>
  <si>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</si>
  <si>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</si>
  <si>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</si>
  <si>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</si>
  <si>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</si>
  <si>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</si>
  <si>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</si>
  <si>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</si>
  <si>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</si>
  <si>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</si>
  <si>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</si>
  <si>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</si>
  <si>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</si>
  <si>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</si>
  <si>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</si>
  <si>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</si>
  <si>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</si>
  <si>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</si>
  <si>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</si>
  <si>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</si>
  <si>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</si>
  <si>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</si>
  <si>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</si>
  <si>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</si>
  <si>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</si>
  <si>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</si>
  <si>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</si>
  <si>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</si>
  <si>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</si>
  <si>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</si>
  <si>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</si>
  <si>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</si>
  <si>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</si>
  <si>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</si>
  <si>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</si>
  <si>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</si>
  <si>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</si>
  <si>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</si>
  <si>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</si>
  <si>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</si>
  <si>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</si>
  <si>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</si>
  <si>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</si>
  <si>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</si>
  <si>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</si>
  <si>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</si>
  <si>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</si>
  <si>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</si>
  <si>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</si>
  <si>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</si>
  <si>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</si>
  <si>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</si>
  <si>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</si>
  <si>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</si>
  <si>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</si>
  <si>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</si>
  <si>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</si>
  <si>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</si>
  <si>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</si>
  <si>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</si>
  <si>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</si>
  <si>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</si>
  <si>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</si>
  <si>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</si>
  <si>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</si>
  <si>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</si>
  <si>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</si>
  <si>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</si>
  <si>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</si>
  <si>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</si>
  <si>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</si>
  <si>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</si>
  <si>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</si>
  <si>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</si>
  <si>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</si>
  <si>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</si>
  <si>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</si>
  <si>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</si>
  <si>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</si>
  <si>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</si>
  <si>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</si>
  <si>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</si>
  <si>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</si>
  <si>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</si>
  <si>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</si>
  <si>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</si>
  <si>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</si>
  <si>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</si>
  <si>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</si>
  <si>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</si>
  <si>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</si>
  <si>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</si>
  <si>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</si>
  <si>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</si>
  <si>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</si>
  <si>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</si>
  <si>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</si>
  <si>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</si>
  <si>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</si>
  <si>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</si>
  <si>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</si>
  <si>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</si>
  <si>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</si>
  <si>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</si>
  <si>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</si>
  <si>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</si>
  <si>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</si>
  <si>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</si>
  <si>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</si>
  <si>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</si>
  <si>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</si>
  <si>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</si>
  <si>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</si>
  <si>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</si>
  <si>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</si>
  <si>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</si>
  <si>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</si>
  <si>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</si>
  <si>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</si>
  <si>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</si>
  <si>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</si>
  <si>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</si>
  <si>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</si>
  <si>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</si>
  <si>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</si>
  <si>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</si>
  <si>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</si>
  <si>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</si>
  <si>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</si>
  <si>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</si>
  <si>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</si>
  <si>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</si>
  <si>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</si>
  <si>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</si>
  <si>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</si>
  <si>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</si>
  <si>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</si>
  <si>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</si>
  <si>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</si>
  <si>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</si>
  <si>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</si>
  <si>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</si>
  <si>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</si>
  <si>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</si>
  <si>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</si>
  <si>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</si>
  <si>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</si>
  <si>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</si>
  <si>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</si>
  <si>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</si>
  <si>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</si>
  <si>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</si>
  <si>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</si>
  <si>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</si>
  <si>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</si>
  <si>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</si>
  <si>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</si>
  <si>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</si>
  <si>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</si>
  <si>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</si>
  <si>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</si>
  <si>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</si>
  <si>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</si>
  <si>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</si>
  <si>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</si>
  <si>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</si>
  <si>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</si>
  <si>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</si>
  <si>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</si>
  <si>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</si>
  <si>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</si>
  <si>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</si>
  <si>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</si>
  <si>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</si>
  <si>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</si>
  <si>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</si>
  <si>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</si>
  <si>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</si>
  <si>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</si>
  <si>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</si>
  <si>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</si>
  <si>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</si>
  <si>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</si>
  <si>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</si>
  <si>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</si>
  <si>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</si>
  <si>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</si>
  <si>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</si>
  <si>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</si>
  <si>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</si>
  <si>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</si>
  <si>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</si>
  <si>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</si>
  <si>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</si>
  <si>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</si>
  <si>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</si>
  <si>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</si>
  <si>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</si>
  <si>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</si>
  <si>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</si>
  <si>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</si>
  <si>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</si>
  <si>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</si>
  <si>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</si>
  <si>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</si>
  <si>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</si>
  <si>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</si>
  <si>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</si>
  <si>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</si>
  <si>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</si>
  <si>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</si>
  <si>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</si>
  <si>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</si>
  <si>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</si>
  <si>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</si>
  <si>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</si>
  <si>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</si>
  <si>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</si>
  <si>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</si>
  <si>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</si>
  <si>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</si>
  <si>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</si>
  <si>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</si>
  <si>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</si>
  <si>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</si>
  <si>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</si>
  <si>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</si>
  <si>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</si>
  <si>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</si>
  <si>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</si>
  <si>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</si>
  <si>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</si>
  <si>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</si>
  <si>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</si>
  <si>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</si>
  <si>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</si>
  <si>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</si>
  <si>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</si>
  <si>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</si>
  <si>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</si>
  <si>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</si>
  <si>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</si>
  <si>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</si>
  <si>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</si>
  <si>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</si>
  <si>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</si>
  <si>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</si>
  <si>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</si>
  <si>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</si>
  <si>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</si>
  <si>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</si>
  <si>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</si>
  <si>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</si>
  <si>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</si>
  <si>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</si>
  <si>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</si>
  <si>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</si>
  <si>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</si>
  <si>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</si>
  <si>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</si>
  <si>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</si>
  <si>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</si>
  <si>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</si>
  <si>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</si>
  <si>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</si>
  <si>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</si>
  <si>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</si>
  <si>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</si>
  <si>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</si>
  <si>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</si>
  <si>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</si>
  <si>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</si>
  <si>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</si>
  <si>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</si>
  <si>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</si>
  <si>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</si>
  <si>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</si>
  <si>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</si>
  <si>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</si>
  <si>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</si>
  <si>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</si>
  <si>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</si>
  <si>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</si>
  <si>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</si>
  <si>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</si>
  <si>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</si>
  <si>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</si>
  <si>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</si>
  <si>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</si>
  <si>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</si>
  <si>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</si>
  <si>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</si>
  <si>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</si>
  <si>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</si>
  <si>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</si>
  <si>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</si>
  <si>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</si>
  <si>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</si>
  <si>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</si>
  <si>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</si>
  <si>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</si>
  <si>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</si>
  <si>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</si>
  <si>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</si>
  <si>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</si>
  <si>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</si>
  <si>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</si>
  <si>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</si>
  <si>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</si>
  <si>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</si>
  <si>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</si>
  <si>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</si>
  <si>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</si>
  <si>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</si>
  <si>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</si>
  <si>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</si>
  <si>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</si>
  <si>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</si>
  <si>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</si>
  <si>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</si>
  <si>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</si>
  <si>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</si>
  <si>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</si>
  <si>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</si>
  <si>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</si>
  <si>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</si>
  <si>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</si>
  <si>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</si>
  <si>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</si>
  <si>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</si>
  <si>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</si>
  <si>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</si>
  <si>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</si>
  <si>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</si>
  <si>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</si>
  <si>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</si>
  <si>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</si>
  <si>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</si>
  <si>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</si>
  <si>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</si>
  <si>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</si>
  <si>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</si>
  <si>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</si>
  <si>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</si>
  <si>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</si>
  <si>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</si>
  <si>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</si>
  <si>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</si>
  <si>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</si>
  <si>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</si>
  <si>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</si>
  <si>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</si>
  <si>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</si>
  <si>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</si>
  <si>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</si>
  <si>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</si>
  <si>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</si>
  <si>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</si>
  <si>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</si>
  <si>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</si>
  <si>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</si>
  <si>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</si>
  <si>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</si>
  <si>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</si>
  <si>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</si>
  <si>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</si>
  <si>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</si>
  <si>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</si>
  <si>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</si>
  <si>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</si>
  <si>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</si>
  <si>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</si>
  <si>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</si>
  <si>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</si>
  <si>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</si>
  <si>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</si>
  <si>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</si>
  <si>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</si>
  <si>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</si>
  <si>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</si>
  <si>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</si>
  <si>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</si>
  <si>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</si>
  <si>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</si>
  <si>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</si>
  <si>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</si>
  <si>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</si>
  <si>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</si>
  <si>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</si>
  <si>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</si>
  <si>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</si>
  <si>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</si>
  <si>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</si>
  <si>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</si>
  <si>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</si>
  <si>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</si>
  <si>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</si>
  <si>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</si>
  <si>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</si>
  <si>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</si>
  <si>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</si>
  <si>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</si>
  <si>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</si>
  <si>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</si>
  <si>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</si>
  <si>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</si>
  <si>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</si>
  <si>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</si>
  <si>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</si>
  <si>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</si>
  <si>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</si>
  <si>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</si>
  <si>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</si>
  <si>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</si>
  <si>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</si>
  <si>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</si>
  <si>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</si>
  <si>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</si>
  <si>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</si>
  <si>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</si>
  <si>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</si>
  <si>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</si>
  <si>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</si>
  <si>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</si>
  <si>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</si>
  <si>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</si>
  <si>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</si>
  <si>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</si>
  <si>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</si>
  <si>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</si>
  <si>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</si>
  <si>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</si>
  <si>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</si>
  <si>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</si>
  <si>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</si>
  <si>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</si>
  <si>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</si>
  <si>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</si>
  <si>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</si>
  <si>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</si>
  <si>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</si>
  <si>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</si>
  <si>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</si>
  <si>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</si>
  <si>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</si>
  <si>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</si>
  <si>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</si>
  <si>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</si>
  <si>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</si>
  <si>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</si>
  <si>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</si>
  <si>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</si>
  <si>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</si>
  <si>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</si>
  <si>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</si>
  <si>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</si>
  <si>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</si>
  <si>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</si>
  <si>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</si>
  <si>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</si>
  <si>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</si>
  <si>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</si>
  <si>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</si>
  <si>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</si>
  <si>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</si>
  <si>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</si>
  <si>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</si>
  <si>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</si>
  <si>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</si>
  <si>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</si>
  <si>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</si>
  <si>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</si>
  <si>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</si>
  <si>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</si>
  <si>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</si>
  <si>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</si>
  <si>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</si>
  <si>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</si>
  <si>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</si>
  <si>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</si>
  <si>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</si>
  <si>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</si>
  <si>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</si>
  <si>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</si>
  <si>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</si>
  <si>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</si>
  <si>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</si>
  <si>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</si>
  <si>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</si>
  <si>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</si>
  <si>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</si>
  <si>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</si>
  <si>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</si>
  <si>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</si>
  <si>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</si>
  <si>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</si>
  <si>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</si>
  <si>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</si>
  <si>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</si>
  <si>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</si>
  <si>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</si>
  <si>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</si>
  <si>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</si>
  <si>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</si>
  <si>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</si>
  <si>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</si>
  <si>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</si>
  <si>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</si>
  <si>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</si>
  <si>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</si>
  <si>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</si>
  <si>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</si>
  <si>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</si>
  <si>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</si>
  <si>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</si>
  <si>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</si>
  <si>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</si>
  <si>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</si>
  <si>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</si>
  <si>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</si>
  <si>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</si>
  <si>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</si>
  <si>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</si>
  <si>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</si>
  <si>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</si>
  <si>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</si>
  <si>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</si>
  <si>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</si>
  <si>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</si>
  <si>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</si>
  <si>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</si>
  <si>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</si>
  <si>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</si>
  <si>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</si>
  <si>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</si>
  <si>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</si>
  <si>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</si>
  <si>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</si>
  <si>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</si>
  <si>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</si>
  <si>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</si>
  <si>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</si>
  <si>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</si>
  <si>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</si>
  <si>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</si>
  <si>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</si>
  <si>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</si>
  <si>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</si>
  <si>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</si>
  <si>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</si>
  <si>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</si>
  <si>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</si>
  <si>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</si>
  <si>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</si>
  <si>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</si>
  <si>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</si>
  <si>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</si>
  <si>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</si>
  <si>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</si>
  <si>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</si>
  <si>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</si>
  <si>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</si>
  <si>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</si>
  <si>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</si>
  <si>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</si>
  <si>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</si>
  <si>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</si>
  <si>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</si>
  <si>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</si>
  <si>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</si>
  <si>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</si>
  <si>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</si>
  <si>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</si>
  <si>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</si>
  <si>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</si>
  <si>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</si>
  <si>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</si>
  <si>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</si>
  <si>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</si>
  <si>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</si>
  <si>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</si>
  <si>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</si>
  <si>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</si>
  <si>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</si>
  <si>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</si>
  <si>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</si>
  <si>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</si>
  <si>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</si>
  <si>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</si>
  <si>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</si>
  <si>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</si>
  <si>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</si>
  <si>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</si>
  <si>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</si>
  <si>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</si>
  <si>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</si>
  <si>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</si>
  <si>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</si>
  <si>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</si>
  <si>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</si>
  <si>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</si>
  <si>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</si>
  <si>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</si>
  <si>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</si>
  <si>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</si>
  <si>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</si>
  <si>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</si>
  <si>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</si>
  <si>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</si>
  <si>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</si>
  <si>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</si>
  <si>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</si>
  <si>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</si>
  <si>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</si>
  <si>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</si>
  <si>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</si>
  <si>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</si>
  <si>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</si>
  <si>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</si>
  <si>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</si>
  <si>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</si>
  <si>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</si>
  <si>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</si>
  <si>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</si>
  <si>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</si>
  <si>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</si>
  <si>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</si>
  <si>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</si>
  <si>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</si>
  <si>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</si>
  <si>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</si>
  <si>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</si>
  <si>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</si>
  <si>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</si>
  <si>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</si>
  <si>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</si>
  <si>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</si>
  <si>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</si>
  <si>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</si>
  <si>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</si>
  <si>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</si>
  <si>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</si>
  <si>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</si>
  <si>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</si>
  <si>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</si>
  <si>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</si>
  <si>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</si>
  <si>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</si>
  <si>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</si>
  <si>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</si>
  <si>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</si>
  <si>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</si>
  <si>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</si>
  <si>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</si>
  <si>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</si>
  <si>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</si>
  <si>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</si>
  <si>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</si>
  <si>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</si>
  <si>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</si>
  <si>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</si>
  <si>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</si>
  <si>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</si>
  <si>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</si>
  <si>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</si>
  <si>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</si>
  <si>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</si>
  <si>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</si>
  <si>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</si>
  <si>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</si>
  <si>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</si>
  <si>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</si>
  <si>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</si>
  <si>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</si>
  <si>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</si>
  <si>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</si>
  <si>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</si>
  <si>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</si>
  <si>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</si>
  <si>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</si>
  <si>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</si>
  <si>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</si>
  <si>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</si>
  <si>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</si>
  <si>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</si>
  <si>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</si>
  <si>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</si>
  <si>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</si>
  <si>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</si>
  <si>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</si>
  <si>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</si>
  <si>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</si>
  <si>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</si>
  <si>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</si>
  <si>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</si>
  <si>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</si>
  <si>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</si>
  <si>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</si>
  <si>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</si>
  <si>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</si>
  <si>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</si>
  <si>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</si>
  <si>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</si>
  <si>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</si>
  <si>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</si>
  <si>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</si>
  <si>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</si>
  <si>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</si>
  <si>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</si>
  <si>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</si>
  <si>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</si>
  <si>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</si>
  <si>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</si>
  <si>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</si>
  <si>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</si>
  <si>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</si>
  <si>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</si>
  <si>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</si>
  <si>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</si>
  <si>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</si>
  <si>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</si>
  <si>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</si>
  <si>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</si>
  <si>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</si>
  <si>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</si>
  <si>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</si>
  <si>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</si>
  <si>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</si>
  <si>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</si>
  <si>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</si>
  <si>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</si>
  <si>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</si>
  <si>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</si>
  <si>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</si>
  <si>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</si>
  <si>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</si>
  <si>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</si>
  <si>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</si>
  <si>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</si>
  <si>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</si>
  <si>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</si>
  <si>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</si>
  <si>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</si>
  <si>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</si>
  <si>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</si>
  <si>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</si>
  <si>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</si>
  <si>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</si>
  <si>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</si>
  <si>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</si>
  <si>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</si>
  <si>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</si>
  <si>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</si>
  <si>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</si>
  <si>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</si>
  <si>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</si>
  <si>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</si>
  <si>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</si>
  <si>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</si>
  <si>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</si>
  <si>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</si>
  <si>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</si>
  <si>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</si>
  <si>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</si>
  <si>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</si>
  <si>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</si>
  <si>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</si>
  <si>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</si>
  <si>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</si>
  <si>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</si>
  <si>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</si>
  <si>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</si>
  <si>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</si>
  <si>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</si>
  <si>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</si>
  <si>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</si>
  <si>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</si>
  <si>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</si>
  <si>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</si>
  <si>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</si>
  <si>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</si>
  <si>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</si>
  <si>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</si>
  <si>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</si>
  <si>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</si>
  <si>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</si>
  <si>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</si>
  <si>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</si>
  <si>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</si>
  <si>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</si>
  <si>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</si>
  <si>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</si>
  <si>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</si>
  <si>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</si>
  <si>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</si>
  <si>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</si>
  <si>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</si>
  <si>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</si>
  <si>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</si>
  <si>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</si>
  <si>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</si>
  <si>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</si>
  <si>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</si>
  <si>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</si>
  <si>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</si>
  <si>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</si>
  <si>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</si>
  <si>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</si>
  <si>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</si>
  <si>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</si>
  <si>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</si>
  <si>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</si>
  <si>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</si>
  <si>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</si>
  <si>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</si>
  <si>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</si>
  <si>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</si>
  <si>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</si>
  <si>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</si>
  <si>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</si>
  <si>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</si>
  <si>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</si>
  <si>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</si>
  <si>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</si>
  <si>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</si>
  <si>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</si>
  <si>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</si>
  <si>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</si>
  <si>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</si>
  <si>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</si>
  <si>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</si>
  <si>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</si>
  <si>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</si>
  <si>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</si>
  <si>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</si>
  <si>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</si>
  <si>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</si>
  <si>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</si>
  <si>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</si>
  <si>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</si>
  <si>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</si>
  <si>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</si>
  <si>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</si>
  <si>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</si>
  <si>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</si>
  <si>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</si>
  <si>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</si>
  <si>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</si>
  <si>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</si>
  <si>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</si>
  <si>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</si>
  <si>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</si>
  <si>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</si>
  <si>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</si>
  <si>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</si>
  <si>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</si>
  <si>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</si>
  <si>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</si>
  <si>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</si>
  <si>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</si>
  <si>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</si>
  <si>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</si>
  <si>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</si>
  <si>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</si>
  <si>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</si>
  <si>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</si>
  <si>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</si>
  <si>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</si>
  <si>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</si>
  <si>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</si>
  <si>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</si>
  <si>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</si>
  <si>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</si>
  <si>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</si>
  <si>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</si>
  <si>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</si>
  <si>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</si>
  <si>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</si>
  <si>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</si>
  <si>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</si>
  <si>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</si>
  <si>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</si>
  <si>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</si>
  <si>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</si>
  <si>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</si>
  <si>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</si>
  <si>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</si>
  <si>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</si>
  <si>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</si>
  <si>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</si>
  <si>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</si>
  <si>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</si>
  <si>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</si>
  <si>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</si>
  <si>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</si>
  <si>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</si>
  <si>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</si>
  <si>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</si>
  <si>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</si>
  <si>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</si>
  <si>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</si>
  <si>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</si>
  <si>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</si>
  <si>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</si>
  <si>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</si>
  <si>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</si>
  <si>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</si>
  <si>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</si>
  <si>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</si>
  <si>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</si>
  <si>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</si>
  <si>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</si>
  <si>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</si>
  <si>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</si>
  <si>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</si>
  <si>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</si>
  <si>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</si>
  <si>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</si>
  <si>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</si>
  <si>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</si>
  <si>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</si>
  <si>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</si>
  <si>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</si>
  <si>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</si>
  <si>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</si>
  <si>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</si>
  <si>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</si>
  <si>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</si>
  <si>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</si>
  <si>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</si>
  <si>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</si>
  <si>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</si>
  <si>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</si>
  <si>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</si>
  <si>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</si>
  <si>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</si>
  <si>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</si>
  <si>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</si>
  <si>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</si>
  <si>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</si>
  <si>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</si>
  <si>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</si>
  <si>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</si>
  <si>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</si>
  <si>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</si>
  <si>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</si>
  <si>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</si>
  <si>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</si>
  <si>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</si>
  <si>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</si>
  <si>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</si>
  <si>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</si>
  <si>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</si>
  <si>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</si>
  <si>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</si>
  <si>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</si>
  <si>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</si>
  <si>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</si>
  <si>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</si>
  <si>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</si>
  <si>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</si>
  <si>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</si>
  <si>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</si>
  <si>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</si>
  <si>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</si>
  <si>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</si>
  <si>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</si>
  <si>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</si>
  <si>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</si>
  <si>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</si>
  <si>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</si>
  <si>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</si>
  <si>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</si>
  <si>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</si>
  <si>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</si>
  <si>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</si>
  <si>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</si>
  <si>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</si>
  <si>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</si>
  <si>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</si>
  <si>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</si>
  <si>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</si>
  <si>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</si>
  <si>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</si>
  <si>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</si>
  <si>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</si>
  <si>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</si>
  <si>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</si>
  <si>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</si>
  <si>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</si>
  <si>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</si>
  <si>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</si>
  <si>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</si>
  <si>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</si>
  <si>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</si>
  <si>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</si>
  <si>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</si>
  <si>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</si>
  <si>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</si>
  <si>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</si>
  <si>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</si>
  <si>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</si>
  <si>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</si>
  <si>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</si>
  <si>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</si>
  <si>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</si>
  <si>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</si>
  <si>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</si>
  <si>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</si>
  <si>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</si>
  <si>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</si>
  <si>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</si>
  <si>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</si>
  <si>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</si>
  <si>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</si>
  <si>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</si>
  <si>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</si>
  <si>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</si>
  <si>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</si>
  <si>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</si>
  <si>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</si>
  <si>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</si>
  <si>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</si>
  <si>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</si>
  <si>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</si>
  <si>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</si>
  <si>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</si>
  <si>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</si>
  <si>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</si>
  <si>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</si>
  <si>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</si>
  <si>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</si>
  <si>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</si>
  <si>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</si>
  <si>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</si>
  <si>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</si>
  <si>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</si>
  <si>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</si>
  <si>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</si>
  <si>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</si>
  <si>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</si>
  <si>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</si>
  <si>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</si>
  <si>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</si>
  <si>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</si>
  <si>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</si>
  <si>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</si>
  <si>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</si>
  <si>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</si>
  <si>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</si>
  <si>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</si>
  <si>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</si>
  <si>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</si>
  <si>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</si>
  <si>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</si>
  <si>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</si>
  <si>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</si>
  <si>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</si>
  <si>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</si>
  <si>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</si>
  <si>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</si>
  <si>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</si>
  <si>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</si>
  <si>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</si>
  <si>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</si>
  <si>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</si>
  <si>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</si>
  <si>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</si>
  <si>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</si>
  <si>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</si>
  <si>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</si>
  <si>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</si>
  <si>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</si>
  <si>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</si>
  <si>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</si>
  <si>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</si>
  <si>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</si>
  <si>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</si>
  <si>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</si>
  <si>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</si>
  <si>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</si>
  <si>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</si>
  <si>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</si>
  <si>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</si>
  <si>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</si>
  <si>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</si>
  <si>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</si>
  <si>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</si>
  <si>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</si>
  <si>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</si>
  <si>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</si>
  <si>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</si>
  <si>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</si>
  <si>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</si>
  <si>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</si>
  <si>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</si>
  <si>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</si>
  <si>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</si>
  <si>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</si>
  <si>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</si>
  <si>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</si>
  <si>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</si>
  <si>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</si>
  <si>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</si>
  <si>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</si>
  <si>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</si>
  <si>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</si>
  <si>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</si>
  <si>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</si>
  <si>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</si>
  <si>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</si>
  <si>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</si>
  <si>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</si>
  <si>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</si>
  <si>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</si>
  <si>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</si>
  <si>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</si>
  <si>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</si>
  <si>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</si>
  <si>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</si>
  <si>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</si>
  <si>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</si>
  <si>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</si>
  <si>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</si>
  <si>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</si>
  <si>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</si>
  <si>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</si>
  <si>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</si>
  <si>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</si>
  <si>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</si>
  <si>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</si>
  <si>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</si>
  <si>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</si>
  <si>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</si>
  <si>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</si>
  <si>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</si>
  <si>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</si>
  <si>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</si>
  <si>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</si>
  <si>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</si>
  <si>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</si>
  <si>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</si>
  <si>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</si>
  <si>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</si>
  <si>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</si>
  <si>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</si>
  <si>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</si>
  <si>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</si>
  <si>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</si>
  <si>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</si>
  <si>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</si>
  <si>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</si>
  <si>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</si>
  <si>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</si>
  <si>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</si>
  <si>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</si>
  <si>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</si>
  <si>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</si>
  <si>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</si>
  <si>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</si>
  <si>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</si>
  <si>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</si>
  <si>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</si>
  <si>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</si>
  <si>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</si>
  <si>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</si>
  <si>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</si>
  <si>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</si>
  <si>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</si>
  <si>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</si>
  <si>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</si>
  <si>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</si>
  <si>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</si>
  <si>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</si>
  <si>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</si>
  <si>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</si>
  <si>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</si>
  <si>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</si>
  <si>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</si>
  <si>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</si>
  <si>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</si>
  <si>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</si>
  <si>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</si>
  <si>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</si>
  <si>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</si>
  <si>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</si>
  <si>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</si>
  <si>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</si>
  <si>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</si>
  <si>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</si>
  <si>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</si>
  <si>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</si>
  <si>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</si>
  <si>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</si>
  <si>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</si>
  <si>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</si>
  <si>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</si>
  <si>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</si>
  <si>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</si>
  <si>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</si>
  <si>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</si>
  <si>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</si>
  <si>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</si>
  <si>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</si>
  <si>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</si>
  <si>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</si>
  <si>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</si>
  <si>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</si>
  <si>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</si>
  <si>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</si>
  <si>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</si>
  <si>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</si>
  <si>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</si>
  <si>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</si>
  <si>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</si>
  <si>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</si>
  <si>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</si>
  <si>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</si>
  <si>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</si>
  <si>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</si>
  <si>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</si>
  <si>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</si>
  <si>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</si>
  <si>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</si>
  <si>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</si>
  <si>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</si>
  <si>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</si>
  <si>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</si>
  <si>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</si>
  <si>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</si>
  <si>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</si>
  <si>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</si>
  <si>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</si>
  <si>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</si>
  <si>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</si>
  <si>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</si>
  <si>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</si>
  <si>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</si>
  <si>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</si>
  <si>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</si>
  <si>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</si>
  <si>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</si>
  <si>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</si>
  <si>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</si>
  <si>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</si>
  <si>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</si>
  <si>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</si>
  <si>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</si>
  <si>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</si>
  <si>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</si>
  <si>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</si>
  <si>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</si>
  <si>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</si>
  <si>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</si>
  <si>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</si>
  <si>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</si>
  <si>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</si>
  <si>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</si>
  <si>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</si>
  <si>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</si>
  <si>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</si>
  <si>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</si>
  <si>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</si>
  <si>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</si>
  <si>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</si>
  <si>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</si>
  <si>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</si>
  <si>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</si>
  <si>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</si>
  <si>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</si>
  <si>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</si>
  <si>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</si>
  <si>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</si>
  <si>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</si>
  <si>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</si>
  <si>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</si>
  <si>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</si>
  <si>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</si>
  <si>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</si>
  <si>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</si>
  <si>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</si>
  <si>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</si>
  <si>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</si>
  <si>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</si>
  <si>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</si>
  <si>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</si>
  <si>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</si>
  <si>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</si>
  <si>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</si>
  <si>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</si>
  <si>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</si>
  <si>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</si>
  <si>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</si>
  <si>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</si>
  <si>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</si>
  <si>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</si>
  <si>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</si>
  <si>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</si>
  <si>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</si>
  <si>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</si>
  <si>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</si>
  <si>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</si>
  <si>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</si>
  <si>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</si>
  <si>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</si>
  <si>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</si>
  <si>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</si>
  <si>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</si>
  <si>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</si>
  <si>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</si>
  <si>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</si>
  <si>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</si>
  <si>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</si>
  <si>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</si>
  <si>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</si>
  <si>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</si>
  <si>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</si>
  <si>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</si>
  <si>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</si>
  <si>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</si>
  <si>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</si>
  <si>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</si>
  <si>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</si>
  <si>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</si>
  <si>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</si>
  <si>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</si>
  <si>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</si>
  <si>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</si>
  <si>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</si>
  <si>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</si>
  <si>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</si>
  <si>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</si>
  <si>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</si>
  <si>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</si>
  <si>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</si>
  <si>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</si>
  <si>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</si>
  <si>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</si>
  <si>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</si>
  <si>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</si>
  <si>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</si>
  <si>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</si>
  <si>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</si>
  <si>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</si>
  <si>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</si>
  <si>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</si>
  <si>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</si>
  <si>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</si>
  <si>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</si>
  <si>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</si>
  <si>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</si>
  <si>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</si>
  <si>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</si>
  <si>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</si>
  <si>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</si>
  <si>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</si>
  <si>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</si>
  <si>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</si>
  <si>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</si>
  <si>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</si>
  <si>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</si>
  <si>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</si>
  <si>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</si>
  <si>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</si>
  <si>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</si>
  <si>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</si>
  <si>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</si>
  <si>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</si>
  <si>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</si>
  <si>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</si>
  <si>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</si>
  <si>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</si>
  <si>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</si>
  <si>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</si>
  <si>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</si>
  <si>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</si>
  <si>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</si>
  <si>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</si>
  <si>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</si>
  <si>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</si>
  <si>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</si>
  <si>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</si>
  <si>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</si>
  <si>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</si>
  <si>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</si>
  <si>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</si>
  <si>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</si>
  <si>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</si>
  <si>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</si>
  <si>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</si>
  <si>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</si>
  <si>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</si>
  <si>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</si>
  <si>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</si>
  <si>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</si>
  <si>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</si>
  <si>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</si>
  <si>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</si>
  <si>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</si>
  <si>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</si>
  <si>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</si>
  <si>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</si>
  <si>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</si>
  <si>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</si>
  <si>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</si>
  <si>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</si>
  <si>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</si>
  <si>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</si>
  <si>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</si>
  <si>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</si>
  <si>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</si>
  <si>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</si>
  <si>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</si>
  <si>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</si>
  <si>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</si>
  <si>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</si>
  <si>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</si>
  <si>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</si>
  <si>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</si>
  <si>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</si>
  <si>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</si>
  <si>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</si>
  <si>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</si>
  <si>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</si>
  <si>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</si>
  <si>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</si>
  <si>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</si>
  <si>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</si>
  <si>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</si>
  <si>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</si>
  <si>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</si>
  <si>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</si>
  <si>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</si>
  <si>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</si>
  <si>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</si>
  <si>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</si>
  <si>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</si>
  <si>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</si>
  <si>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</si>
  <si>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</si>
  <si>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</si>
  <si>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</si>
  <si>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</si>
  <si>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</si>
  <si>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</si>
  <si>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</si>
  <si>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</si>
  <si>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</si>
  <si>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</si>
  <si>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</si>
  <si>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</si>
  <si>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</si>
  <si>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</si>
  <si>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</si>
  <si>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</si>
  <si>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</si>
  <si>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</si>
  <si>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</si>
  <si>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</si>
  <si>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</si>
  <si>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</si>
  <si>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</si>
  <si>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</si>
  <si>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</si>
  <si>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</si>
  <si>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</si>
  <si>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</si>
  <si>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</si>
  <si>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</si>
  <si>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</si>
  <si>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</si>
  <si>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</si>
  <si>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</si>
  <si>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</si>
  <si>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</si>
  <si>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</si>
  <si>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</si>
  <si>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</si>
  <si>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</si>
  <si>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</si>
  <si>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</si>
  <si>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</si>
  <si>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</si>
  <si>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</si>
  <si>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</si>
  <si>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</si>
  <si>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</si>
  <si>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</si>
  <si>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</si>
  <si>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</si>
  <si>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</si>
  <si>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</si>
  <si>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</si>
  <si>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</si>
  <si>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</si>
  <si>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</si>
  <si>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</si>
  <si>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</si>
  <si>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</si>
  <si>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</si>
  <si>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</si>
  <si>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</si>
  <si>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</si>
  <si>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</si>
  <si>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</si>
  <si>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</si>
  <si>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</si>
  <si>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</si>
  <si>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</si>
  <si>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</si>
  <si>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</si>
  <si>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</si>
  <si>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</si>
  <si>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</si>
  <si>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</si>
  <si>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</si>
  <si>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</si>
  <si>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</si>
  <si>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</si>
  <si>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</si>
  <si>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</si>
  <si>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</si>
  <si>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</si>
  <si>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</si>
  <si>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</si>
  <si>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</si>
  <si>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</si>
  <si>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</si>
  <si>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</si>
  <si>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</si>
  <si>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</si>
  <si>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</si>
  <si>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</si>
  <si>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</si>
  <si>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</si>
  <si>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</si>
  <si>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</si>
  <si>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</si>
  <si>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</si>
  <si>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</si>
  <si>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</si>
  <si>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</si>
  <si>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</si>
  <si>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</si>
  <si>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</si>
  <si>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</si>
  <si>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</si>
  <si>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</si>
  <si>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</si>
  <si>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</si>
  <si>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</si>
  <si>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</si>
  <si>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</si>
  <si>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</si>
  <si>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</si>
  <si>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</si>
  <si>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</si>
  <si>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</si>
  <si>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</si>
  <si>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</si>
  <si>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</si>
  <si>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</si>
  <si>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</si>
  <si>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</si>
  <si>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</si>
  <si>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</si>
  <si>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</si>
  <si>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</si>
  <si>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</si>
  <si>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</si>
  <si>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</si>
  <si>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</si>
  <si>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</si>
  <si>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</si>
  <si>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</si>
  <si>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</si>
  <si>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</si>
  <si>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</si>
  <si>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</si>
  <si>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</si>
  <si>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</si>
  <si>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</si>
  <si>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</si>
  <si>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</si>
  <si>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</si>
  <si>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</si>
  <si>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</si>
  <si>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</si>
  <si>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</si>
  <si>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</si>
  <si>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</si>
  <si>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</si>
  <si>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</si>
  <si>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</si>
  <si>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</si>
  <si>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</si>
  <si>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</si>
  <si>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</si>
  <si>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</si>
  <si>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</si>
  <si>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</si>
  <si>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</si>
  <si>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</si>
  <si>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</si>
  <si>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</si>
  <si>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</si>
  <si>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</si>
  <si>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</si>
  <si>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</si>
  <si>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</si>
  <si>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</si>
  <si>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</si>
  <si>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</si>
  <si>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</si>
  <si>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</si>
  <si>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</si>
  <si>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</si>
  <si>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</si>
  <si>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</si>
  <si>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</si>
  <si>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</si>
  <si>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</si>
  <si>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</si>
  <si>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</si>
  <si>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</si>
  <si>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</si>
  <si>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</si>
  <si>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</si>
  <si>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</si>
  <si>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</si>
  <si>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</si>
  <si>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</si>
  <si>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</si>
  <si>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</si>
  <si>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</si>
  <si>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</si>
  <si>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</si>
  <si>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</si>
  <si>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</si>
  <si>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</si>
  <si>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</si>
  <si>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</si>
  <si>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</si>
  <si>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</si>
  <si>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</si>
  <si>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</si>
  <si>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</si>
  <si>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</si>
  <si>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</si>
  <si>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</si>
  <si>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</si>
  <si>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</si>
  <si>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</si>
  <si>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</si>
  <si>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</si>
  <si>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</si>
  <si>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</si>
  <si>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</si>
  <si>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</si>
  <si>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</si>
  <si>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</si>
  <si>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</si>
  <si>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</si>
  <si>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</si>
  <si>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</si>
  <si>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</si>
  <si>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</si>
  <si>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</si>
  <si>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</si>
  <si>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</si>
  <si>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</si>
  <si>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</si>
  <si>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</si>
  <si>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</si>
  <si>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</si>
  <si>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</si>
  <si>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</si>
  <si>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</si>
  <si>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</si>
  <si>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</si>
  <si>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</si>
  <si>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</si>
  <si>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</si>
  <si>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</si>
  <si>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</si>
  <si>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</si>
  <si>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</si>
  <si>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</si>
  <si>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</si>
  <si>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</si>
  <si>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</si>
  <si>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</si>
  <si>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</si>
  <si>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</si>
  <si>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</si>
  <si>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</si>
  <si>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</si>
  <si>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</si>
  <si>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</si>
  <si>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</si>
  <si>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</si>
  <si>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</si>
  <si>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</si>
  <si>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</si>
  <si>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</si>
  <si>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</si>
  <si>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</si>
  <si>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</si>
  <si>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</si>
  <si>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</si>
  <si>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</si>
  <si>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</si>
  <si>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</si>
  <si>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</si>
  <si>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</si>
  <si>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</si>
  <si>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</si>
  <si>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</si>
  <si>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</si>
  <si>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</si>
  <si>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</si>
  <si>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</si>
  <si>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</si>
  <si>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</si>
  <si>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</si>
  <si>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</si>
  <si>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</si>
  <si>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</si>
  <si>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</si>
  <si>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</si>
  <si>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</si>
  <si>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</si>
  <si>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</si>
  <si>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</si>
  <si>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</si>
  <si>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</si>
  <si>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</si>
  <si>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</si>
  <si>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</si>
  <si>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</si>
  <si>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</si>
  <si>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</si>
  <si>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</si>
  <si>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</si>
  <si>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</si>
  <si>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</si>
  <si>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</si>
  <si>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</si>
  <si>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</si>
  <si>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</si>
  <si>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</si>
  <si>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</si>
  <si>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</si>
  <si>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</si>
  <si>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</si>
  <si>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</si>
  <si>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</si>
  <si>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</si>
  <si>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</si>
  <si>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</si>
  <si>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</si>
  <si>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</si>
  <si>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</si>
  <si>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</si>
  <si>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</si>
  <si>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</si>
  <si>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</si>
  <si>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</si>
  <si>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</si>
  <si>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</si>
  <si>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</si>
  <si>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</si>
  <si>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</si>
  <si>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</si>
  <si>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</si>
  <si>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</si>
  <si>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</si>
  <si>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</si>
  <si>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</si>
  <si>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</si>
  <si>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</si>
  <si>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</si>
  <si>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</si>
  <si>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</si>
  <si>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</si>
  <si>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</si>
  <si>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</si>
  <si>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</si>
  <si>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</si>
  <si>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</si>
  <si>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</si>
  <si>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</si>
  <si>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</si>
  <si>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</si>
  <si>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</si>
  <si>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</si>
  <si>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</si>
  <si>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</si>
  <si>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</si>
  <si>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</si>
  <si>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</si>
  <si>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</si>
  <si>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</si>
  <si>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</si>
  <si>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</si>
  <si>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</si>
  <si>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</si>
  <si>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</si>
  <si>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</si>
  <si>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</si>
  <si>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</si>
  <si>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</si>
  <si>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</si>
  <si>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</si>
  <si>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</si>
  <si>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</si>
  <si>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</si>
  <si>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</si>
  <si>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</si>
  <si>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</si>
  <si>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</si>
  <si>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</si>
  <si>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</si>
  <si>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</si>
  <si>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</si>
  <si>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</si>
  <si>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</si>
  <si>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</si>
  <si>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</si>
  <si>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</si>
  <si>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</si>
  <si>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</si>
  <si>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</si>
  <si>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</si>
  <si>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</si>
  <si>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</si>
  <si>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</si>
  <si>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</si>
  <si>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</si>
  <si>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</si>
  <si>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</si>
  <si>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</si>
  <si>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</si>
  <si>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</si>
  <si>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</si>
  <si>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</si>
  <si>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</si>
  <si>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</si>
  <si>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</si>
  <si>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</si>
  <si>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</si>
  <si>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</si>
  <si>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</si>
  <si>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</si>
  <si>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</si>
  <si>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</si>
  <si>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</si>
  <si>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</si>
  <si>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</si>
  <si>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</si>
  <si>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</si>
  <si>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</si>
  <si>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</si>
  <si>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</si>
  <si>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</si>
  <si>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</si>
  <si>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</si>
  <si>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</si>
  <si>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</si>
  <si>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</si>
  <si>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</si>
  <si>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</si>
  <si>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</si>
  <si>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</si>
  <si>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</si>
  <si>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</si>
  <si>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</si>
  <si>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</si>
  <si>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</si>
  <si>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</si>
  <si>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</si>
  <si>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</si>
  <si>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</si>
  <si>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</si>
  <si>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</si>
  <si>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</si>
  <si>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</si>
  <si>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</si>
  <si>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</si>
  <si>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</si>
  <si>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</si>
  <si>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</si>
  <si>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</si>
  <si>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</si>
  <si>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</si>
  <si>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</si>
  <si>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</si>
  <si>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</si>
  <si>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</si>
  <si>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</si>
  <si>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</si>
  <si>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</si>
  <si>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</si>
  <si>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</si>
  <si>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</si>
  <si>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</si>
  <si>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</si>
  <si>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</si>
  <si>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</si>
  <si>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</si>
  <si>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</si>
  <si>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</si>
  <si>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</si>
  <si>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</si>
  <si>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</si>
  <si>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</si>
  <si>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</si>
  <si>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</si>
  <si>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</si>
  <si>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</si>
  <si>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</si>
  <si>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</si>
  <si>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</si>
  <si>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</si>
  <si>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</si>
  <si>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</si>
  <si>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</si>
  <si>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</si>
  <si>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</si>
  <si>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</si>
  <si>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</si>
  <si>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</si>
  <si>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</si>
  <si>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</si>
  <si>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</si>
  <si>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</si>
  <si>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</si>
  <si>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</si>
  <si>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</si>
  <si>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</si>
  <si>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</si>
  <si>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</si>
  <si>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</si>
  <si>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</si>
  <si>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</si>
  <si>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</si>
  <si>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</si>
  <si>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</si>
  <si>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</si>
  <si>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</si>
  <si>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</si>
  <si>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</si>
  <si>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</si>
  <si>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</si>
  <si>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</si>
  <si>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</si>
  <si>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</si>
  <si>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</si>
  <si>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</si>
  <si>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</si>
  <si>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</si>
  <si>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</si>
  <si>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</si>
  <si>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</si>
  <si>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</si>
  <si>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</si>
  <si>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</si>
  <si>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</si>
  <si>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</si>
  <si>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</si>
  <si>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</si>
  <si>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</si>
  <si>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</si>
  <si>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</si>
  <si>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</si>
  <si>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</si>
  <si>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</si>
  <si>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</si>
  <si>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</si>
  <si>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</si>
  <si>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</si>
  <si>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</si>
  <si>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</si>
  <si>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</si>
  <si>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</si>
  <si>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</si>
  <si>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</si>
  <si>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</si>
  <si>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</si>
  <si>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</si>
  <si>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</si>
  <si>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</si>
  <si>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</si>
  <si>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</si>
  <si>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</si>
  <si>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</si>
  <si>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</si>
  <si>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</si>
  <si>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</si>
  <si>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</si>
  <si>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</si>
  <si>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</si>
  <si>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</si>
  <si>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</si>
  <si>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</si>
  <si>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</si>
  <si>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</si>
  <si>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</si>
  <si>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</si>
  <si>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</si>
  <si>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</si>
  <si>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</si>
  <si>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</si>
  <si>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</si>
  <si>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</si>
  <si>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</si>
  <si>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</si>
  <si>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</si>
  <si>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</si>
  <si>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</si>
  <si>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</si>
  <si>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</si>
  <si>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</si>
  <si>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</si>
  <si>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</si>
  <si>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</si>
  <si>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</si>
  <si>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</si>
  <si>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</si>
  <si>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</si>
  <si>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</si>
  <si>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</si>
  <si>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</si>
  <si>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</si>
  <si>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</si>
  <si>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</si>
  <si>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</si>
  <si>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</si>
  <si>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</si>
  <si>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</si>
  <si>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</si>
  <si>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</si>
  <si>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</si>
  <si>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</si>
  <si>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</si>
  <si>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</si>
  <si>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</si>
  <si>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</si>
  <si>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</si>
  <si>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</si>
  <si>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</si>
  <si>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</si>
  <si>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</si>
  <si>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</si>
  <si>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</si>
  <si>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</si>
  <si>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</si>
  <si>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</si>
  <si>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</si>
  <si>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</si>
  <si>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</si>
  <si>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</si>
  <si>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</si>
  <si>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</si>
  <si>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</si>
  <si>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</si>
  <si>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</si>
  <si>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</si>
  <si>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</si>
  <si>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</si>
  <si>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</si>
  <si>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</si>
  <si>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</si>
  <si>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</si>
  <si>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</si>
  <si>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</si>
  <si>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</si>
  <si>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</si>
  <si>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</si>
  <si>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</si>
  <si>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</si>
  <si>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</si>
  <si>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</si>
  <si>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</si>
  <si>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</si>
  <si>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</si>
  <si>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</si>
  <si>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</si>
  <si>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</si>
  <si>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</si>
  <si>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</si>
  <si>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</si>
  <si>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</si>
  <si>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</si>
  <si>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</si>
  <si>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</si>
  <si>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</si>
  <si>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</si>
  <si>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</si>
  <si>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</si>
  <si>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</si>
  <si>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</si>
  <si>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</si>
  <si>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</si>
  <si>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</si>
  <si>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</si>
  <si>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</si>
  <si>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</si>
  <si>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</si>
  <si>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</si>
  <si>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</si>
  <si>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</si>
  <si>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</si>
  <si>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</si>
  <si>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</si>
  <si>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</si>
  <si>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</si>
  <si>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</si>
  <si>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</si>
  <si>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</si>
  <si>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</si>
  <si>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</si>
  <si>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</si>
  <si>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</si>
  <si>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</si>
  <si>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</si>
  <si>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</si>
  <si>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</si>
  <si>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</si>
  <si>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</si>
  <si>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</si>
  <si>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</si>
  <si>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</si>
  <si>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</si>
  <si>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</si>
  <si>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</si>
  <si>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</si>
  <si>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</si>
  <si>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</si>
  <si>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</si>
  <si>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</si>
  <si>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</si>
  <si>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</si>
  <si>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</si>
  <si>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</si>
  <si>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</si>
  <si>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</si>
  <si>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</si>
  <si>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</si>
  <si>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</si>
  <si>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</si>
  <si>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</si>
  <si>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</si>
  <si>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</si>
  <si>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</si>
  <si>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</si>
  <si>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</si>
  <si>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</si>
  <si>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</si>
  <si>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</si>
  <si>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</si>
  <si>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</si>
  <si>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</si>
  <si>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</si>
  <si>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</si>
  <si>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</si>
  <si>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</si>
  <si>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</si>
  <si>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</si>
  <si>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</si>
  <si>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</si>
  <si>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</si>
  <si>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</si>
  <si>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</si>
  <si>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</si>
  <si>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</si>
  <si>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</si>
  <si>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</si>
  <si>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</si>
  <si>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</si>
  <si>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</si>
  <si>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</si>
  <si>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</si>
  <si>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</si>
  <si>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</si>
  <si>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</si>
  <si>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</si>
  <si>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</si>
  <si>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</si>
  <si>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</si>
  <si>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</si>
  <si>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</si>
  <si>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</si>
  <si>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</si>
  <si>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</si>
  <si>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</si>
  <si>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</si>
  <si>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</si>
  <si>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</si>
  <si>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</si>
  <si>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</si>
  <si>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</si>
  <si>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</si>
  <si>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</si>
  <si>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</si>
  <si>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</si>
  <si>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</si>
  <si>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</si>
  <si>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</si>
  <si>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</si>
  <si>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</si>
  <si>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</si>
  <si>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</si>
  <si>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</si>
  <si>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</si>
  <si>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</si>
  <si>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</si>
  <si>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</si>
  <si>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</si>
  <si>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</si>
  <si>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</si>
  <si>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</si>
  <si>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</si>
  <si>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</si>
  <si>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</si>
  <si>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</si>
  <si>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</si>
  <si>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</si>
  <si>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</si>
  <si>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</si>
  <si>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</si>
  <si>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</si>
  <si>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</si>
  <si>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</si>
  <si>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</si>
  <si>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</si>
  <si>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</si>
  <si>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</si>
  <si>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</si>
  <si>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</si>
  <si>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</si>
  <si>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</si>
  <si>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</si>
  <si>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</si>
  <si>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</si>
  <si>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</si>
  <si>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</si>
  <si>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</si>
  <si>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</si>
  <si>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</si>
  <si>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</si>
  <si>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</si>
  <si>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</si>
  <si>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</si>
  <si>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</si>
  <si>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</si>
  <si>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</si>
  <si>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</si>
  <si>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</si>
  <si>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</si>
  <si>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</si>
  <si>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</si>
  <si>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</si>
  <si>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</si>
  <si>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</si>
  <si>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</si>
  <si>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</si>
  <si>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</si>
  <si>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</si>
  <si>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</si>
  <si>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</si>
  <si>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</si>
  <si>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</si>
  <si>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</si>
  <si>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</si>
  <si>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</si>
  <si>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</si>
  <si>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</si>
  <si>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</si>
  <si>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</si>
  <si>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</si>
  <si>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</si>
  <si>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</si>
  <si>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</si>
  <si>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</si>
  <si>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</si>
  <si>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</si>
  <si>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</si>
  <si>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</si>
  <si>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</si>
  <si>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</si>
  <si>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</si>
  <si>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</si>
  <si>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</si>
  <si>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</si>
  <si>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</si>
  <si>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</si>
  <si>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</si>
  <si>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</si>
  <si>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</si>
  <si>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</si>
  <si>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</si>
  <si>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</si>
  <si>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</si>
  <si>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</si>
  <si>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</si>
  <si>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</si>
  <si>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</si>
  <si>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</si>
  <si>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</si>
  <si>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</si>
  <si>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</si>
  <si>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</si>
  <si>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</si>
  <si>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</si>
  <si>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</si>
  <si>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</si>
  <si>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</si>
  <si>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</si>
  <si>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</si>
  <si>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</si>
  <si>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</si>
  <si>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</si>
  <si>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</si>
  <si>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</si>
  <si>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</si>
  <si>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</si>
  <si>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</si>
  <si>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</si>
  <si>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</si>
  <si>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</si>
  <si>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</si>
  <si>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</si>
  <si>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</si>
  <si>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</si>
  <si>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</si>
  <si>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</si>
  <si>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</si>
  <si>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</si>
  <si>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</si>
  <si>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</si>
  <si>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</si>
  <si>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</si>
  <si>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</si>
  <si>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</si>
  <si>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</si>
  <si>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</si>
  <si>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</si>
  <si>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</si>
  <si>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</si>
  <si>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</si>
  <si>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</si>
  <si>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</si>
  <si>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</si>
  <si>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</si>
  <si>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</si>
  <si>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</si>
  <si>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</si>
  <si>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</si>
  <si>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</si>
  <si>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</si>
  <si>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</si>
  <si>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</si>
  <si>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</si>
  <si>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</si>
  <si>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</si>
  <si>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</si>
  <si>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</si>
  <si>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</si>
  <si>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</si>
  <si>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</si>
  <si>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</si>
  <si>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</si>
  <si>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</si>
  <si>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</si>
  <si>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</si>
  <si>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</si>
  <si>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</si>
  <si>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</si>
  <si>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</si>
  <si>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</si>
  <si>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</si>
  <si>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</si>
  <si>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</si>
  <si>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</si>
  <si>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</si>
  <si>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</si>
  <si>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</si>
  <si>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</si>
  <si>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</si>
  <si>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</si>
  <si>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</si>
  <si>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</si>
  <si>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</si>
  <si>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</si>
  <si>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</si>
  <si>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</si>
  <si>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</si>
  <si>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</si>
  <si>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</si>
  <si>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</si>
  <si>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</si>
  <si>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</si>
  <si>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</si>
  <si>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</si>
  <si>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</si>
  <si>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</si>
  <si>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</si>
  <si>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</si>
  <si>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</si>
  <si>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</si>
  <si>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</si>
  <si>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</si>
  <si>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</si>
  <si>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</si>
  <si>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</si>
  <si>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</si>
  <si>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</si>
  <si>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</si>
  <si>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</si>
  <si>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</si>
  <si>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</si>
  <si>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</si>
  <si>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</si>
  <si>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</si>
  <si>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</si>
  <si>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</si>
  <si>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</si>
  <si>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</si>
  <si>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</si>
  <si>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</si>
  <si>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</si>
  <si>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</si>
  <si>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</si>
  <si>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</si>
  <si>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</si>
  <si>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</si>
  <si>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</si>
  <si>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</si>
  <si>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</si>
  <si>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</si>
  <si>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</si>
  <si>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</si>
  <si>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</si>
  <si>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</si>
  <si>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</si>
  <si>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</si>
  <si>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</si>
  <si>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</si>
  <si>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</si>
  <si>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</si>
  <si>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</si>
  <si>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</si>
  <si>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</si>
  <si>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</si>
  <si>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</si>
  <si>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</si>
  <si>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</si>
  <si>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</si>
  <si>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</si>
  <si>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</si>
  <si>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</si>
  <si>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</si>
  <si>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</si>
  <si>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</si>
  <si>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</si>
  <si>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</si>
  <si>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</si>
  <si>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</si>
  <si>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</si>
  <si>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</si>
  <si>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</si>
  <si>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</si>
  <si>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</si>
  <si>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</si>
  <si>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</si>
  <si>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</si>
  <si>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</si>
  <si>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</si>
  <si>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</si>
  <si>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</si>
  <si>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</si>
  <si>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</si>
  <si>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</si>
  <si>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</si>
  <si>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</si>
  <si>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</si>
  <si>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</si>
  <si>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</si>
  <si>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</si>
  <si>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</si>
  <si>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</si>
  <si>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</si>
  <si>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</si>
  <si>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</si>
  <si>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</si>
  <si>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</si>
  <si>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</si>
  <si>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</si>
  <si>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</si>
  <si>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</si>
  <si>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</si>
  <si>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</si>
  <si>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</si>
  <si>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</si>
  <si>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</si>
  <si>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</si>
  <si>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</si>
  <si>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</si>
  <si>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</si>
  <si>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</si>
  <si>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</si>
  <si>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</si>
  <si>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</si>
  <si>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</si>
  <si>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</si>
  <si>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</si>
  <si>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</si>
  <si>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</si>
  <si>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</si>
  <si>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</si>
  <si>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</si>
  <si>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</si>
  <si>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</si>
  <si>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</si>
  <si>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</si>
  <si>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</si>
  <si>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</si>
  <si>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</si>
  <si>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</si>
  <si>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</si>
  <si>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</si>
  <si>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</si>
  <si>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</si>
  <si>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</si>
  <si>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</si>
  <si>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</si>
  <si>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</si>
  <si>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</si>
  <si>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</si>
  <si>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</si>
  <si>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</si>
  <si>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</si>
  <si>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</si>
  <si>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</si>
  <si>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</si>
  <si>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</si>
  <si>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</si>
  <si>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</si>
  <si>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</si>
  <si>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</si>
  <si>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</si>
  <si>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</si>
  <si>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</si>
  <si>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</si>
  <si>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</si>
  <si>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</si>
  <si>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</si>
  <si>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</si>
  <si>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</si>
  <si>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</si>
  <si>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</si>
  <si>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</si>
  <si>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</si>
  <si>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</si>
  <si>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</si>
  <si>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</si>
  <si>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</si>
  <si>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</si>
  <si>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</si>
  <si>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</si>
  <si>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</si>
  <si>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</si>
  <si>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</si>
  <si>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</si>
  <si>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</si>
  <si>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</si>
  <si>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</si>
  <si>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</si>
  <si>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</si>
  <si>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</si>
  <si>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</si>
  <si>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</si>
  <si>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</si>
  <si>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</si>
  <si>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</si>
  <si>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</si>
  <si>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</si>
  <si>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</si>
  <si>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</si>
  <si>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</si>
  <si>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</si>
  <si>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</si>
  <si>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</si>
  <si>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</si>
  <si>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</si>
  <si>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</si>
  <si>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</si>
  <si>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</si>
  <si>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</si>
  <si>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</si>
  <si>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</si>
  <si>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</si>
  <si>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</si>
  <si>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</si>
  <si>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</si>
  <si>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</si>
  <si>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</si>
  <si>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</si>
  <si>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</si>
  <si>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</si>
  <si>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</si>
  <si>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</si>
  <si>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</si>
  <si>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</si>
  <si>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</si>
  <si>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</si>
  <si>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</si>
  <si>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</si>
  <si>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</si>
  <si>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</si>
  <si>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</si>
  <si>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</si>
  <si>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</si>
  <si>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</si>
  <si>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</si>
  <si>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</si>
  <si>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</si>
  <si>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</si>
  <si>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</si>
  <si>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</si>
  <si>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</si>
  <si>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</si>
  <si>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</si>
  <si>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</si>
  <si>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</si>
  <si>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</si>
  <si>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</si>
  <si>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</si>
  <si>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</si>
  <si>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</si>
  <si>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</si>
  <si>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</si>
  <si>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</si>
  <si>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</si>
  <si>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</si>
  <si>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</si>
  <si>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</si>
  <si>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</si>
  <si>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</si>
  <si>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</si>
  <si>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</si>
  <si>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</si>
  <si>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</si>
  <si>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</si>
  <si>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</si>
  <si>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</si>
  <si>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</si>
  <si>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</si>
  <si>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</si>
  <si>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</si>
  <si>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</si>
  <si>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</si>
  <si>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</si>
  <si>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</si>
  <si>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</si>
  <si>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</si>
  <si>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</si>
  <si>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</si>
  <si>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</si>
  <si>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</si>
  <si>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</si>
  <si>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</si>
  <si>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</si>
  <si>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</si>
  <si>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</si>
  <si>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</si>
  <si>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</si>
  <si>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</si>
  <si>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</si>
  <si>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</si>
  <si>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</si>
  <si>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</si>
  <si>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</si>
  <si>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</si>
  <si>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</si>
  <si>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</si>
  <si>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</si>
  <si>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</si>
  <si>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</si>
  <si>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</si>
  <si>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</si>
  <si>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</si>
  <si>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</si>
  <si>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</si>
  <si>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</si>
  <si>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</si>
  <si>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</si>
  <si>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</si>
  <si>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</si>
  <si>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</si>
  <si>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</si>
  <si>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</si>
  <si>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</si>
  <si>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</si>
  <si>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</si>
  <si>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</si>
  <si>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</si>
  <si>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</si>
  <si>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</si>
  <si>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</si>
  <si>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</si>
  <si>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</si>
  <si>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</si>
  <si>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</si>
  <si>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</si>
  <si>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</si>
  <si>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</si>
  <si>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</si>
  <si>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</si>
  <si>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</si>
  <si>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</si>
  <si>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</si>
  <si>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</si>
  <si>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</si>
  <si>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</si>
  <si>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</si>
  <si>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</si>
  <si>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</si>
  <si>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</si>
  <si>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</si>
  <si>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</si>
  <si>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</si>
  <si>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</si>
  <si>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</si>
  <si>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</si>
  <si>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</si>
  <si>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</si>
  <si>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</si>
  <si>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</si>
  <si>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</si>
  <si>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</si>
  <si>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</si>
  <si>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</si>
  <si>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</si>
  <si>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</si>
  <si>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</si>
  <si>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</si>
  <si>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</si>
  <si>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</si>
  <si>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</si>
  <si>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</si>
  <si>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</si>
  <si>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</si>
  <si>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</si>
  <si>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</si>
  <si>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</si>
  <si>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</si>
  <si>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</si>
  <si>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</si>
  <si>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</si>
  <si>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</si>
  <si>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</si>
  <si>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</si>
  <si>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</si>
  <si>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</si>
  <si>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</si>
  <si>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</si>
  <si>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</si>
  <si>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</si>
  <si>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</si>
  <si>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</si>
  <si>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</si>
  <si>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</si>
  <si>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</si>
  <si>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</si>
  <si>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</si>
  <si>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</si>
  <si>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</si>
  <si>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</si>
  <si>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</si>
  <si>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</si>
  <si>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</si>
  <si>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</si>
  <si>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</si>
  <si>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</si>
  <si>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</si>
  <si>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</si>
  <si>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</si>
  <si>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</si>
  <si>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</si>
  <si>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</si>
  <si>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</si>
  <si>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</si>
  <si>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</si>
  <si>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</si>
  <si>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</si>
  <si>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</si>
  <si>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</si>
  <si>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</si>
  <si>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</si>
  <si>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</si>
  <si>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</si>
  <si>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</si>
  <si>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</si>
  <si>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</si>
  <si>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</si>
  <si>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</si>
  <si>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</si>
  <si>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</si>
  <si>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</si>
  <si>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</si>
  <si>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</si>
  <si>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</si>
  <si>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</si>
  <si>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</si>
  <si>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</si>
  <si>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</si>
  <si>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</si>
  <si>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</si>
  <si>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</si>
  <si>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</si>
  <si>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</si>
  <si>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</si>
  <si>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</si>
  <si>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</si>
  <si>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</si>
  <si>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</si>
  <si>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</si>
  <si>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</si>
  <si>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</si>
  <si>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</si>
  <si>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</si>
  <si>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</si>
  <si>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</si>
  <si>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</si>
  <si>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</si>
  <si>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</si>
  <si>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</si>
  <si>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</si>
  <si>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</si>
  <si>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</si>
  <si>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</si>
  <si>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</si>
  <si>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</si>
  <si>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</si>
  <si>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</si>
  <si>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</si>
  <si>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</si>
  <si>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</si>
  <si>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</si>
  <si>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</si>
  <si>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</si>
  <si>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</si>
  <si>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</si>
  <si>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</si>
  <si>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</si>
  <si>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</si>
  <si>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</si>
  <si>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</si>
  <si>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</si>
  <si>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</si>
  <si>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</si>
  <si>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</si>
  <si>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</si>
  <si>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</si>
  <si>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</si>
  <si>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</si>
  <si>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</si>
  <si>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</si>
  <si>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</si>
  <si>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</si>
  <si>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</si>
  <si>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</si>
  <si>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</si>
  <si>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</si>
  <si>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</si>
  <si>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</si>
  <si>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</si>
  <si>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</si>
  <si>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</si>
  <si>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</si>
  <si>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</si>
  <si>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</si>
  <si>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</si>
  <si>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</si>
  <si>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</si>
  <si>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</si>
  <si>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</si>
  <si>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</si>
  <si>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</si>
  <si>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</si>
  <si>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</si>
  <si>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</si>
  <si>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</si>
  <si>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</si>
  <si>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</si>
  <si>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</si>
  <si>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</si>
  <si>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</si>
  <si>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</si>
  <si>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</si>
  <si>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</si>
  <si>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</si>
  <si>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</si>
  <si>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</si>
  <si>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</si>
  <si>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</si>
  <si>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</si>
  <si>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</si>
  <si>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</si>
  <si>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</si>
  <si>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</si>
  <si>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</si>
  <si>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</si>
  <si>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</si>
  <si>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</si>
  <si>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</si>
  <si>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</si>
  <si>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</si>
  <si>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</si>
  <si>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</si>
  <si>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</si>
  <si>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</si>
  <si>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</si>
  <si>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</si>
  <si>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</si>
  <si>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</si>
  <si>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</si>
  <si>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</si>
  <si>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</si>
  <si>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</si>
  <si>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</si>
  <si>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</si>
  <si>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</si>
  <si>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</si>
  <si>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</si>
  <si>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</si>
  <si>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</si>
  <si>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</si>
  <si>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</si>
  <si>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</si>
  <si>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</si>
  <si>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</si>
  <si>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</si>
  <si>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</si>
  <si>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</si>
  <si>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</si>
  <si>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</si>
  <si>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</si>
  <si>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</si>
  <si>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</si>
  <si>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</si>
  <si>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</si>
  <si>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</si>
  <si>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</si>
  <si>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</si>
  <si>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</si>
  <si>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</si>
  <si>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</si>
  <si>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</si>
  <si>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</si>
  <si>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</si>
  <si>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</si>
  <si>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</si>
  <si>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</si>
  <si>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</si>
  <si>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</si>
  <si>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</si>
  <si>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</si>
  <si>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</si>
  <si>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</si>
  <si>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</si>
  <si>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</si>
  <si>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</si>
  <si>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</si>
  <si>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</si>
  <si>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</si>
  <si>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</si>
  <si>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</si>
  <si>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</si>
  <si>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</si>
  <si>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</si>
  <si>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</si>
  <si>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</si>
  <si>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</si>
  <si>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</si>
  <si>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</si>
  <si>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</si>
  <si>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</si>
  <si>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</si>
  <si>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</si>
  <si>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</si>
  <si>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</si>
  <si>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</si>
  <si>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</si>
  <si>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</si>
  <si>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</si>
  <si>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</si>
  <si>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</si>
  <si>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</si>
  <si>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</si>
  <si>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</si>
  <si>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</si>
  <si>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</si>
  <si>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</si>
  <si>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</si>
  <si>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</si>
  <si>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</si>
  <si>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</si>
  <si>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</si>
  <si>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</si>
  <si>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</si>
  <si>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</si>
  <si>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</si>
  <si>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</si>
  <si>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</si>
  <si>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</si>
  <si>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</si>
  <si>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</si>
  <si>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</si>
  <si>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</si>
  <si>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</si>
  <si>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</si>
  <si>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</si>
  <si>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</si>
  <si>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</si>
  <si>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</si>
  <si>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</si>
  <si>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</si>
  <si>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</si>
  <si>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</si>
  <si>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</si>
  <si>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</si>
  <si>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</si>
  <si>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</si>
  <si>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</si>
  <si>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</si>
  <si>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</si>
  <si>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</si>
  <si>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</si>
  <si>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</si>
  <si>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</si>
  <si>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</si>
  <si>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</si>
  <si>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</si>
  <si>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</si>
  <si>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</si>
  <si>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</si>
  <si>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</si>
  <si>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</si>
  <si>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</si>
  <si>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</si>
  <si>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</si>
  <si>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</si>
  <si>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</si>
  <si>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</si>
  <si>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</si>
  <si>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</si>
  <si>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</si>
  <si>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</si>
  <si>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</si>
  <si>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</si>
  <si>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</si>
  <si>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</si>
  <si>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</si>
  <si>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</si>
  <si>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</si>
  <si>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</si>
  <si>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</si>
  <si>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</si>
  <si>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</si>
  <si>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</si>
  <si>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</si>
  <si>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</si>
  <si>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</si>
  <si>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</si>
  <si>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</si>
  <si>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</si>
  <si>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</si>
  <si>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</si>
  <si>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</si>
  <si>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</si>
  <si>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</si>
  <si>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</si>
  <si>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</si>
  <si>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</si>
  <si>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</si>
  <si>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</si>
  <si>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</si>
  <si>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</si>
  <si>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</si>
  <si>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</si>
  <si>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</si>
  <si>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</si>
  <si>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</si>
  <si>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</si>
  <si>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</si>
  <si>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</si>
  <si>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</si>
  <si>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</si>
  <si>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</si>
  <si>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</si>
  <si>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</si>
  <si>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</si>
  <si>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</si>
  <si>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</si>
  <si>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</si>
  <si>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</si>
  <si>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</si>
  <si>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</si>
  <si>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</si>
  <si>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</si>
  <si>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</si>
  <si>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</si>
  <si>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</si>
  <si>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</si>
  <si>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</si>
  <si>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</si>
  <si>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</si>
  <si>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</si>
  <si>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</si>
  <si>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</si>
  <si>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</si>
  <si>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</si>
  <si>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</si>
  <si>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</si>
  <si>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</si>
  <si>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</si>
  <si>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</si>
  <si>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</si>
  <si>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</si>
  <si>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</si>
  <si>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</si>
  <si>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</si>
  <si>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</si>
  <si>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</si>
  <si>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</si>
  <si>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</si>
  <si>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</si>
  <si>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</si>
  <si>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</si>
  <si>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</si>
  <si>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</si>
  <si>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</si>
  <si>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</si>
  <si>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</si>
  <si>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</si>
  <si>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</si>
  <si>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</si>
  <si>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</si>
  <si>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</si>
  <si>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</si>
  <si>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</si>
  <si>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</si>
  <si>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</si>
  <si>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</si>
  <si>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</si>
  <si>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</si>
  <si>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</si>
  <si>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</si>
  <si>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</si>
  <si>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</si>
  <si>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</si>
  <si>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</si>
  <si>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</si>
  <si>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</si>
  <si>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</si>
  <si>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</si>
  <si>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</si>
  <si>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</si>
  <si>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</si>
  <si>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</si>
  <si>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</si>
  <si>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</si>
  <si>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</si>
  <si>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</si>
  <si>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</si>
  <si>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</si>
  <si>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</si>
  <si>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</si>
  <si>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</si>
  <si>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</si>
  <si>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</si>
  <si>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</si>
  <si>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</si>
  <si>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</si>
  <si>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</si>
  <si>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</si>
  <si>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</si>
  <si>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</si>
  <si>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</si>
  <si>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</si>
  <si>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</si>
  <si>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</si>
  <si>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</si>
  <si>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</si>
  <si>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</si>
  <si>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</si>
  <si>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</si>
  <si>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</si>
  <si>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</si>
  <si>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</si>
  <si>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</si>
  <si>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</si>
  <si>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</si>
  <si>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</si>
  <si>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</si>
  <si>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</si>
  <si>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</si>
  <si>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</si>
  <si>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</si>
  <si>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</si>
  <si>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</si>
  <si>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</si>
  <si>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</si>
  <si>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</si>
  <si>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</si>
  <si>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</si>
  <si>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</si>
  <si>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</si>
  <si>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</si>
  <si>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</si>
  <si>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</si>
  <si>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</si>
  <si>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</si>
  <si>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</si>
  <si>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</si>
  <si>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</si>
  <si>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</si>
  <si>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</si>
  <si>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</si>
  <si>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</si>
  <si>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</si>
  <si>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</si>
  <si>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</si>
  <si>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</si>
  <si>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</si>
  <si>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</si>
  <si>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</si>
  <si>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</si>
  <si>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</si>
  <si>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</si>
  <si>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</si>
  <si>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</si>
  <si>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</si>
  <si>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</si>
  <si>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</si>
  <si>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</si>
  <si>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</si>
  <si>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</si>
  <si>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</si>
  <si>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</si>
  <si>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</si>
  <si>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</si>
  <si>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</si>
  <si>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</si>
  <si>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</si>
  <si>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</si>
  <si>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</si>
  <si>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</si>
  <si>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</si>
  <si>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</si>
  <si>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</si>
  <si>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</si>
  <si>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</si>
  <si>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</si>
  <si>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</si>
  <si>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</si>
  <si>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</si>
  <si>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</si>
  <si>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</si>
  <si>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</si>
  <si>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</si>
  <si>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</si>
  <si>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</si>
  <si>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</si>
  <si>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</si>
  <si>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</si>
  <si>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</si>
  <si>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</si>
  <si>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</si>
  <si>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</si>
  <si>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</si>
  <si>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</si>
  <si>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</si>
  <si>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</si>
  <si>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</si>
  <si>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</si>
  <si>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</si>
  <si>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</si>
  <si>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</si>
  <si>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</si>
  <si>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</si>
  <si>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</si>
  <si>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</si>
  <si>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</si>
  <si>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</si>
  <si>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</si>
  <si>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</si>
  <si>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</si>
  <si>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</si>
  <si>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</si>
  <si>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</si>
  <si>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</si>
  <si>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</si>
  <si>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</si>
  <si>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</si>
  <si>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</si>
  <si>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</si>
  <si>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</si>
  <si>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</si>
  <si>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</si>
  <si>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</si>
  <si>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</si>
  <si>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</si>
  <si>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</si>
  <si>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</si>
  <si>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</si>
  <si>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</si>
  <si>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</si>
  <si>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</si>
  <si>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</si>
  <si>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</si>
  <si>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</si>
  <si>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</si>
  <si>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</si>
  <si>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</si>
  <si>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</si>
  <si>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</si>
  <si>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</si>
  <si>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</si>
  <si>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</si>
  <si>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</si>
  <si>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</si>
  <si>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</si>
  <si>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</si>
  <si>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</si>
  <si>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</si>
  <si>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</si>
  <si>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</si>
  <si>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</si>
  <si>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</si>
  <si>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</si>
  <si>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</si>
  <si>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</si>
  <si>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</si>
  <si>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</si>
  <si>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</si>
  <si>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</si>
  <si>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</si>
  <si>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</si>
  <si>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</si>
  <si>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</si>
  <si>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</si>
  <si>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</si>
  <si>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</si>
  <si>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</si>
  <si>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</si>
  <si>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</si>
  <si>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</si>
  <si>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</si>
  <si>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</si>
  <si>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</si>
  <si>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</si>
  <si>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</si>
  <si>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</si>
  <si>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</si>
  <si>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</si>
  <si>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</si>
  <si>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</si>
  <si>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</si>
  <si>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</si>
  <si>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</si>
  <si>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</si>
  <si>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</si>
  <si>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</si>
  <si>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</si>
  <si>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</si>
  <si>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</si>
  <si>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</si>
  <si>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</si>
  <si>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</si>
  <si>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</si>
  <si>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</si>
  <si>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</si>
  <si>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</si>
  <si>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</si>
  <si>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</si>
  <si>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</si>
  <si>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</si>
  <si>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</si>
  <si>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</si>
  <si>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</si>
  <si>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</si>
  <si>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</si>
  <si>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</si>
  <si>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</si>
  <si>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</si>
  <si>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</si>
  <si>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</si>
  <si>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</si>
  <si>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</si>
  <si>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</si>
  <si>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</si>
  <si>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</si>
  <si>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</si>
  <si>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</si>
  <si>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</si>
  <si>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</si>
  <si>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</si>
  <si>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</si>
  <si>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</si>
  <si>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</si>
  <si>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</si>
  <si>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</si>
  <si>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</si>
  <si>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</si>
  <si>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</si>
  <si>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</si>
  <si>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</si>
  <si>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</si>
  <si>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</si>
  <si>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</si>
  <si>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</si>
  <si>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</si>
  <si>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</si>
  <si>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</si>
  <si>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</si>
  <si>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</si>
  <si>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</si>
  <si>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</si>
  <si>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</si>
  <si>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</si>
  <si>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</si>
  <si>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</si>
  <si>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</si>
  <si>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</si>
  <si>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</si>
  <si>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</si>
  <si>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</si>
  <si>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</si>
  <si>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</si>
  <si>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</si>
  <si>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</si>
  <si>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</si>
  <si>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</si>
  <si>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</si>
  <si>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</si>
  <si>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</si>
  <si>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</si>
  <si>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</si>
  <si>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</si>
  <si>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</si>
  <si>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</si>
  <si>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</si>
  <si>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</si>
  <si>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</si>
  <si>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</si>
  <si>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</si>
  <si>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</si>
  <si>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</si>
  <si>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</si>
  <si>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</si>
  <si>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</si>
  <si>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</si>
  <si>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</si>
  <si>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</si>
  <si>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</si>
  <si>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</si>
  <si>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</si>
  <si>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</si>
  <si>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</si>
  <si>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</si>
  <si>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</si>
  <si>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</si>
  <si>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</si>
  <si>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</si>
  <si>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</si>
  <si>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</si>
  <si>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</si>
  <si>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</si>
  <si>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</si>
  <si>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</si>
  <si>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</si>
  <si>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</si>
  <si>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</si>
  <si>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</si>
  <si>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</si>
  <si>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</si>
  <si>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</si>
  <si>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</si>
  <si>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</si>
  <si>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</si>
  <si>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</si>
  <si>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</si>
  <si>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</si>
  <si>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</si>
  <si>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</si>
  <si>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</si>
  <si>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</si>
  <si>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</si>
  <si>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</si>
  <si>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</si>
  <si>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</si>
  <si>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</si>
  <si>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</si>
  <si>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</si>
  <si>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</si>
  <si>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</si>
  <si>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</si>
  <si>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</si>
  <si>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</si>
  <si>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</si>
  <si>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</si>
  <si>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</si>
  <si>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</si>
  <si>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</si>
  <si>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</si>
  <si>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</si>
  <si>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</si>
  <si>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</si>
  <si>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</si>
  <si>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</si>
  <si>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</si>
  <si>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</si>
  <si>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</si>
  <si>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</si>
  <si>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</si>
  <si>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</si>
  <si>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</si>
  <si>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</si>
  <si>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</si>
  <si>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</si>
  <si>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</si>
  <si>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</si>
  <si>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</si>
  <si>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</si>
  <si>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</si>
  <si>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</si>
  <si>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</si>
  <si>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</si>
  <si>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</si>
  <si>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</si>
  <si>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</si>
  <si>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</si>
  <si>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</si>
  <si>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</si>
  <si>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</si>
  <si>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</si>
  <si>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</si>
  <si>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</si>
  <si>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</si>
  <si>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</si>
  <si>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</si>
  <si>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</si>
  <si>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</si>
  <si>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</si>
  <si>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</si>
  <si>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</si>
  <si>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</si>
  <si>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</si>
  <si>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</si>
  <si>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</si>
  <si>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</si>
  <si>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</si>
  <si>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</si>
  <si>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</si>
  <si>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</si>
  <si>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</si>
  <si>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</si>
  <si>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</si>
  <si>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</si>
  <si>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</si>
  <si>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</si>
  <si>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</si>
  <si>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</si>
  <si>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</si>
  <si>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</si>
  <si>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</si>
  <si>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</si>
  <si>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</si>
  <si>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</si>
  <si>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</si>
  <si>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</si>
  <si>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</si>
  <si>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</si>
  <si>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</si>
  <si>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</si>
  <si>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</si>
  <si>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</si>
  <si>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</si>
  <si>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</si>
  <si>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</si>
  <si>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</si>
  <si>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</si>
  <si>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</si>
  <si>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</si>
  <si>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</si>
  <si>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</si>
  <si>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</si>
  <si>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</si>
  <si>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</si>
  <si>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</si>
  <si>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</si>
  <si>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</si>
  <si>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</si>
  <si>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</si>
  <si>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</si>
  <si>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</si>
  <si>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</si>
  <si>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</si>
  <si>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</si>
  <si>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</si>
  <si>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</si>
  <si>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</si>
  <si>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</si>
  <si>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</si>
  <si>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</si>
  <si>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</si>
  <si>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</si>
  <si>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</si>
  <si>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</si>
  <si>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</si>
  <si>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</si>
  <si>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</si>
  <si>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</si>
  <si>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</si>
  <si>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</si>
  <si>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</si>
  <si>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</si>
  <si>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</si>
  <si>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</si>
  <si>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</si>
  <si>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</si>
  <si>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</si>
  <si>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</si>
  <si>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</si>
  <si>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</si>
  <si>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</si>
  <si>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</si>
  <si>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</si>
  <si>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</si>
  <si>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</si>
  <si>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</si>
  <si>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</si>
  <si>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</si>
  <si>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</si>
  <si>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</si>
  <si>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</si>
  <si>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</si>
  <si>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</si>
  <si>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</si>
  <si>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</si>
  <si>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</si>
  <si>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</si>
  <si>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</si>
  <si>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</si>
  <si>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</si>
  <si>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</si>
  <si>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</si>
  <si>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</si>
  <si>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</si>
  <si>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</si>
  <si>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</si>
  <si>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</si>
  <si>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</si>
  <si>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</si>
  <si>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</si>
  <si>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</si>
  <si>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</si>
  <si>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</si>
  <si>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</si>
  <si>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</si>
  <si>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</si>
  <si>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</si>
  <si>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</si>
  <si>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</si>
  <si>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</si>
  <si>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</si>
  <si>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</si>
  <si>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</si>
  <si>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</si>
  <si>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</si>
  <si>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</si>
  <si>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</si>
  <si>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</si>
  <si>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</si>
  <si>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</si>
  <si>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</si>
  <si>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</si>
  <si>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</si>
  <si>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</si>
  <si>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</si>
  <si>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</si>
  <si>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</si>
  <si>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</si>
  <si>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</si>
  <si>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</si>
  <si>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</si>
  <si>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</si>
  <si>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</si>
  <si>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</si>
  <si>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</si>
  <si>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</si>
  <si>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</si>
  <si>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</si>
  <si>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</si>
  <si>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</si>
  <si>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</si>
  <si>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</si>
  <si>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</si>
  <si>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</si>
  <si>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</si>
  <si>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</si>
  <si>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</si>
  <si>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</si>
  <si>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</si>
  <si>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</si>
  <si>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</si>
  <si>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</si>
  <si>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</si>
  <si>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</si>
  <si>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</si>
  <si>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</si>
  <si>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</si>
  <si>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</si>
  <si>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</si>
  <si>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</si>
  <si>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</si>
  <si>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</si>
  <si>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</si>
  <si>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</si>
  <si>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</si>
  <si>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</si>
  <si>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</si>
  <si>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</si>
  <si>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</si>
  <si>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</si>
  <si>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</si>
  <si>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</si>
  <si>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</si>
  <si>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</si>
  <si>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</si>
  <si>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</si>
  <si>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</si>
  <si>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</si>
  <si>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</si>
  <si>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</si>
  <si>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</si>
  <si>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</si>
  <si>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</si>
  <si>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</si>
  <si>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</si>
  <si>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</si>
  <si>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</si>
  <si>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</si>
  <si>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</si>
  <si>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</si>
  <si>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</si>
  <si>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</si>
  <si>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</si>
  <si>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</si>
  <si>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</si>
  <si>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</si>
  <si>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</si>
  <si>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</si>
  <si>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</si>
  <si>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</si>
  <si>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</si>
  <si>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</si>
  <si>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</si>
  <si>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</si>
  <si>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</si>
  <si>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</si>
  <si>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</si>
  <si>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</si>
  <si>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</si>
  <si>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</si>
  <si>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</si>
  <si>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</si>
  <si>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</si>
  <si>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</si>
  <si>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</si>
  <si>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</si>
  <si>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</si>
  <si>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</si>
  <si>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</si>
  <si>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</si>
  <si>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</si>
  <si>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</si>
  <si>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</si>
  <si>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</si>
  <si>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</si>
  <si>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</si>
  <si>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</si>
  <si>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</si>
  <si>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</si>
  <si>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</si>
  <si>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</si>
  <si>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</si>
  <si>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</si>
  <si>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</si>
  <si>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</si>
  <si>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</si>
  <si>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</si>
  <si>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</si>
  <si>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</si>
  <si>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</si>
  <si>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</si>
  <si>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</si>
  <si>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</si>
  <si>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</si>
  <si>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</si>
  <si>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</si>
  <si>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</si>
  <si>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</si>
  <si>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</si>
  <si>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</si>
  <si>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</si>
  <si>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</si>
  <si>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</si>
  <si>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</si>
  <si>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</si>
  <si>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</si>
  <si>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</si>
  <si>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</si>
  <si>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</si>
  <si>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</si>
  <si>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</si>
  <si>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</si>
  <si>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</si>
  <si>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</si>
  <si>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</si>
  <si>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</si>
  <si>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</si>
  <si>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</si>
  <si>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</si>
  <si>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</si>
  <si>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</si>
  <si>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</si>
  <si>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</si>
  <si>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</si>
  <si>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</si>
  <si>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</si>
  <si>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</si>
  <si>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</si>
  <si>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</si>
  <si>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</si>
  <si>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</si>
  <si>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</si>
  <si>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</si>
  <si>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</si>
  <si>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</si>
  <si>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</si>
  <si>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</si>
  <si>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</si>
  <si>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</si>
  <si>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</si>
  <si>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</si>
  <si>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</si>
  <si>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</si>
  <si>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</si>
  <si>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</si>
  <si>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</si>
  <si>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</si>
  <si>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</si>
  <si>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</si>
  <si>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</si>
  <si>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</si>
  <si>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</si>
  <si>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</si>
  <si>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</si>
  <si>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</si>
  <si>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</si>
  <si>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</si>
  <si>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</si>
  <si>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</si>
  <si>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</si>
  <si>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</si>
  <si>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</si>
  <si>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</si>
  <si>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</si>
  <si>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</si>
  <si>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</si>
  <si>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</si>
  <si>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</si>
  <si>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</si>
  <si>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</si>
  <si>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</si>
  <si>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</si>
  <si>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</si>
  <si>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</si>
  <si>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</si>
  <si>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</si>
  <si>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</si>
  <si>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</si>
  <si>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</si>
  <si>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</si>
  <si>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</si>
  <si>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</si>
  <si>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</si>
  <si>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</si>
  <si>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</si>
  <si>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</si>
  <si>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</si>
  <si>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</si>
  <si>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</si>
  <si>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</si>
  <si>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</si>
  <si>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</si>
  <si>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</si>
  <si>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</si>
  <si>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</si>
  <si>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</si>
  <si>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</si>
  <si>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</si>
  <si>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</si>
  <si>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</si>
  <si>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</si>
  <si>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</si>
  <si>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</si>
  <si>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</si>
  <si>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</si>
  <si>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</si>
  <si>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</si>
  <si>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</si>
  <si>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</si>
  <si>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</si>
  <si>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</si>
  <si>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</si>
  <si>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</si>
  <si>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</si>
  <si>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</si>
  <si>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</si>
  <si>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</si>
  <si>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</si>
  <si>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</si>
  <si>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</si>
  <si>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</si>
  <si>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</si>
  <si>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</si>
  <si>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</si>
  <si>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</si>
  <si>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</si>
  <si>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</si>
  <si>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</si>
  <si>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</si>
  <si>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</si>
  <si>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</si>
  <si>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</si>
  <si>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</si>
  <si>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</si>
  <si>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</si>
  <si>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</si>
  <si>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</si>
  <si>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</si>
  <si>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</si>
  <si>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</si>
  <si>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</si>
  <si>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</si>
  <si>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</si>
  <si>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</si>
  <si>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</si>
  <si>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</si>
  <si>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</si>
  <si>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</si>
  <si>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</si>
  <si>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</si>
  <si>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</si>
  <si>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</si>
  <si>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</si>
  <si>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</si>
  <si>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</si>
  <si>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</si>
  <si>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</si>
  <si>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</si>
  <si>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</si>
  <si>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</si>
  <si>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</si>
  <si>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</si>
  <si>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</si>
  <si>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</si>
  <si>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</si>
  <si>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</si>
  <si>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</si>
  <si>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</si>
  <si>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</si>
  <si>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</si>
  <si>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</si>
  <si>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</si>
  <si>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</si>
  <si>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</si>
  <si>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</si>
  <si>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</si>
  <si>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</si>
  <si>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</si>
  <si>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</si>
  <si>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</si>
  <si>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</si>
  <si>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</si>
  <si>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</si>
  <si>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</si>
  <si>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</si>
  <si>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</si>
  <si>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</si>
  <si>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</si>
  <si>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</si>
  <si>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</si>
  <si>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</si>
  <si>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</si>
  <si>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</si>
  <si>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</si>
  <si>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</si>
  <si>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</si>
  <si>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</si>
  <si>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</si>
  <si>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</si>
  <si>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</si>
  <si>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</si>
  <si>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</si>
  <si>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</si>
  <si>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</si>
  <si>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</si>
  <si>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</si>
  <si>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</si>
  <si>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</si>
  <si>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</si>
  <si>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</si>
  <si>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</si>
  <si>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</si>
  <si>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</si>
  <si>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</si>
  <si>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</si>
  <si>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</si>
  <si>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</si>
  <si>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</si>
  <si>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</si>
  <si>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</si>
  <si>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</si>
  <si>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</si>
  <si>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</si>
  <si>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</si>
  <si>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</si>
  <si>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</si>
  <si>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</si>
  <si>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</si>
  <si>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</si>
  <si>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</si>
  <si>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</si>
  <si>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</si>
  <si>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</si>
  <si>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</si>
  <si>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</si>
  <si>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</si>
  <si>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</si>
  <si>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</si>
  <si>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</si>
  <si>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</si>
  <si>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</si>
  <si>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</si>
  <si>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</si>
  <si>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</si>
  <si>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</si>
  <si>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</si>
  <si>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</si>
  <si>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</si>
  <si>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</si>
  <si>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</si>
  <si>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</si>
  <si>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</si>
  <si>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</si>
  <si>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</si>
  <si>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</si>
  <si>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</si>
  <si>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</si>
  <si>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</si>
  <si>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</si>
  <si>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</si>
  <si>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</si>
  <si>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</si>
  <si>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</si>
  <si>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</si>
  <si>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</si>
  <si>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</si>
  <si>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</si>
  <si>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</si>
  <si>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</si>
  <si>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</si>
  <si>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</si>
  <si>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</si>
  <si>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</si>
  <si>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</si>
  <si>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</si>
  <si>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</si>
  <si>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</si>
  <si>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</si>
  <si>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</si>
  <si>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</si>
  <si>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</si>
  <si>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</si>
  <si>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</si>
  <si>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</si>
  <si>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</si>
  <si>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</si>
  <si>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</si>
  <si>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</si>
  <si>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</si>
  <si>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</si>
  <si>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</si>
  <si>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</si>
  <si>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</si>
  <si>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</si>
  <si>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</si>
  <si>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</si>
  <si>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</si>
  <si>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</si>
  <si>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</si>
  <si>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</si>
  <si>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</si>
  <si>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</si>
  <si>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</si>
  <si>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</si>
  <si>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</si>
  <si>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</si>
  <si>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</si>
  <si>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</si>
  <si>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</si>
  <si>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</si>
  <si>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</si>
  <si>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</si>
  <si>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</si>
  <si>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</si>
  <si>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</si>
  <si>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</si>
  <si>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</si>
  <si>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</si>
  <si>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</si>
  <si>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</si>
  <si>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</si>
  <si>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</si>
  <si>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</si>
  <si>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</si>
  <si>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</si>
  <si>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</si>
  <si>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</si>
  <si>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</si>
  <si>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</si>
  <si>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</si>
  <si>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</si>
  <si>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</si>
  <si>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</si>
  <si>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</si>
  <si>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</si>
  <si>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</si>
  <si>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</si>
  <si>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</si>
  <si>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</si>
  <si>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</si>
  <si>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</si>
  <si>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</si>
  <si>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</si>
  <si>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</si>
  <si>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</si>
  <si>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</si>
  <si>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</si>
  <si>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</si>
  <si>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</si>
  <si>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</si>
  <si>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</si>
  <si>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</si>
  <si>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</si>
  <si>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</si>
  <si>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</si>
  <si>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</si>
  <si>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</si>
  <si>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</si>
  <si>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</si>
  <si>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</si>
  <si>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</si>
  <si>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</si>
  <si>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</si>
  <si>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</si>
  <si>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</si>
  <si>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</si>
  <si>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</si>
  <si>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</si>
  <si>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</si>
  <si>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</si>
  <si>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</si>
  <si>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</si>
  <si>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</si>
  <si>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</si>
  <si>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</si>
  <si>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</si>
  <si>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</si>
  <si>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</si>
  <si>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</si>
  <si>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</si>
  <si>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</si>
  <si>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</si>
  <si>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</si>
  <si>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</si>
  <si>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</si>
  <si>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</si>
  <si>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</si>
  <si>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</si>
  <si>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</si>
  <si>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</si>
  <si>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</si>
  <si>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</si>
  <si>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</si>
  <si>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</si>
  <si>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</si>
  <si>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</si>
  <si>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</si>
  <si>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</si>
  <si>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</si>
  <si>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</si>
  <si>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</si>
  <si>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</si>
  <si>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</si>
  <si>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</si>
  <si>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</si>
  <si>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</si>
  <si>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</si>
  <si>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</si>
  <si>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</si>
  <si>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</si>
  <si>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</si>
  <si>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</si>
  <si>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</si>
  <si>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</si>
  <si>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</si>
  <si>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</si>
  <si>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</si>
  <si>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</si>
  <si>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</si>
  <si>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</si>
  <si>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</si>
  <si>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</si>
  <si>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</si>
  <si>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</si>
  <si>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</si>
  <si>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</si>
  <si>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</si>
  <si>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</si>
  <si>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</si>
  <si>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</si>
  <si>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</si>
  <si>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</si>
  <si>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</si>
  <si>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</si>
  <si>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</si>
  <si>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</si>
  <si>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</si>
  <si>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</si>
  <si>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</si>
  <si>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</si>
  <si>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</si>
  <si>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</si>
  <si>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</si>
  <si>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</si>
  <si>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</si>
  <si>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</si>
  <si>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</si>
  <si>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</si>
  <si>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</si>
  <si>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</si>
  <si>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</si>
  <si>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</si>
  <si>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</si>
  <si>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</si>
  <si>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</si>
  <si>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</si>
  <si>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</si>
  <si>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</si>
  <si>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</si>
  <si>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</si>
  <si>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</si>
  <si>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</si>
  <si>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</si>
  <si>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</si>
  <si>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</si>
  <si>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</si>
  <si>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</si>
  <si>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</si>
  <si>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</si>
  <si>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</si>
  <si>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</si>
  <si>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</si>
  <si>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</si>
  <si>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</si>
  <si>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</si>
  <si>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</si>
  <si>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</si>
  <si>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</si>
  <si>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</si>
  <si>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</si>
  <si>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</si>
  <si>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</si>
  <si>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</si>
  <si>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</si>
  <si>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</si>
  <si>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</si>
  <si>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</si>
  <si>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</si>
  <si>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</si>
  <si>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</si>
  <si>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</si>
  <si>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</si>
  <si>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</si>
  <si>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</si>
  <si>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</si>
  <si>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</si>
  <si>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</si>
  <si>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</si>
  <si>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</si>
  <si>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</si>
  <si>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</si>
  <si>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</si>
  <si>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</si>
  <si>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</si>
  <si>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</si>
  <si>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</si>
  <si>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</si>
  <si>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</si>
  <si>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</si>
  <si>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</si>
  <si>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</si>
  <si>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</si>
  <si>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</si>
  <si>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</si>
  <si>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</si>
  <si>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</si>
  <si>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</si>
  <si>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</si>
  <si>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</si>
  <si>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</si>
  <si>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</si>
  <si>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</si>
  <si>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</si>
  <si>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</si>
  <si>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</si>
  <si>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</si>
  <si>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</si>
  <si>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</si>
  <si>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</si>
  <si>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</si>
  <si>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</si>
  <si>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</si>
  <si>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</si>
  <si>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</si>
  <si>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</si>
  <si>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</si>
  <si>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</si>
  <si>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</si>
  <si>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</si>
  <si>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</si>
  <si>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</si>
  <si>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</si>
  <si>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</si>
  <si>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</si>
  <si>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</si>
  <si>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</si>
  <si>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</si>
  <si>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</si>
  <si>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</si>
  <si>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</si>
  <si>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</si>
  <si>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</si>
  <si>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</si>
  <si>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</si>
  <si>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</si>
  <si>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</si>
  <si>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</si>
  <si>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</si>
  <si>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</si>
  <si>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</si>
  <si>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</si>
  <si>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</si>
  <si>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</si>
  <si>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</si>
  <si>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</si>
  <si>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</si>
  <si>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</si>
  <si>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</si>
  <si>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</si>
  <si>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</si>
  <si>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</si>
  <si>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</si>
  <si>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</si>
  <si>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</si>
  <si>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</si>
  <si>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</si>
  <si>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</si>
  <si>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</si>
  <si>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</si>
  <si>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</si>
  <si>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</si>
  <si>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</si>
  <si>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</si>
  <si>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</si>
  <si>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</si>
  <si>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</si>
  <si>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</si>
  <si>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</si>
  <si>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</si>
  <si>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</si>
  <si>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</si>
  <si>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</si>
  <si>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</si>
  <si>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</si>
  <si>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</si>
  <si>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</si>
  <si>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</si>
  <si>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</si>
  <si>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</si>
  <si>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</si>
  <si>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</si>
  <si>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</si>
  <si>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</si>
  <si>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</si>
  <si>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</si>
  <si>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</si>
  <si>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</si>
  <si>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</si>
  <si>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</si>
  <si>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</si>
  <si>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</si>
  <si>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</si>
  <si>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</si>
  <si>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</si>
  <si>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</si>
  <si>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</si>
  <si>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</si>
  <si>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</si>
  <si>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</si>
  <si>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</si>
  <si>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</si>
  <si>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</si>
  <si>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</si>
  <si>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</si>
  <si>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</si>
  <si>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</si>
  <si>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</si>
  <si>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</si>
  <si>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</si>
  <si>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</si>
  <si>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</si>
  <si>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</si>
  <si>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</si>
  <si>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</si>
  <si>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</si>
  <si>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</si>
  <si>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</si>
  <si>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</si>
  <si>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</si>
  <si>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</si>
  <si>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</si>
  <si>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</si>
  <si>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</si>
  <si>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</si>
  <si>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</si>
  <si>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</si>
  <si>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</si>
  <si>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</si>
  <si>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</si>
  <si>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</si>
  <si>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</si>
  <si>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</si>
  <si>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</si>
  <si>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</si>
  <si>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</si>
  <si>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</si>
  <si>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</si>
  <si>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</si>
  <si>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</si>
  <si>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</si>
  <si>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</si>
  <si>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</si>
  <si>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</si>
  <si>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</si>
  <si>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</si>
  <si>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</si>
  <si>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</si>
  <si>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</si>
  <si>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</si>
  <si>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</si>
  <si>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</si>
  <si>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</si>
  <si>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</si>
  <si>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</si>
  <si>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</si>
  <si>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</si>
  <si>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</si>
  <si>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</si>
  <si>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</si>
  <si>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</si>
  <si>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</si>
  <si>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</si>
  <si>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</si>
  <si>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</si>
  <si>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</si>
  <si>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</si>
  <si>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</si>
  <si>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</si>
  <si>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</si>
  <si>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</si>
  <si>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</si>
  <si>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</si>
  <si>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</si>
  <si>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</si>
  <si>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</si>
  <si>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</si>
  <si>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</si>
  <si>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</si>
  <si>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</si>
  <si>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</si>
  <si>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</si>
  <si>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</si>
  <si>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</si>
  <si>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</si>
  <si>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</si>
  <si>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</si>
  <si>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</si>
  <si>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</si>
  <si>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</si>
  <si>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</si>
  <si>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</si>
  <si>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</si>
  <si>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</si>
  <si>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</si>
  <si>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</si>
  <si>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</si>
  <si>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</si>
  <si>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</si>
  <si>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</si>
  <si>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</si>
  <si>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</si>
  <si>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</si>
  <si>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</si>
  <si>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</si>
  <si>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</si>
  <si>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</si>
  <si>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</si>
  <si>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</si>
  <si>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</si>
  <si>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</si>
  <si>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</si>
  <si>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</si>
  <si>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</si>
  <si>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</si>
  <si>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</si>
  <si>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</si>
  <si>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</si>
  <si>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</si>
  <si>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</si>
  <si>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</si>
  <si>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</si>
  <si>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</si>
  <si>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</si>
  <si>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</si>
  <si>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</si>
  <si>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</si>
  <si>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</si>
  <si>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</si>
  <si>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</si>
  <si>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</si>
  <si>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</si>
  <si>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</si>
  <si>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</si>
  <si>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</si>
  <si>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</si>
  <si>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</si>
  <si>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</si>
  <si>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</si>
  <si>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</si>
  <si>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</si>
  <si>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</si>
  <si>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</si>
  <si>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</si>
  <si>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</si>
  <si>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</si>
  <si>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</si>
  <si>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</si>
  <si>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</si>
  <si>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</si>
  <si>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</si>
  <si>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</si>
  <si>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</si>
  <si>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</si>
  <si>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</si>
  <si>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</si>
  <si>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</si>
  <si>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</si>
  <si>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</si>
  <si>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</si>
  <si>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</si>
  <si>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</si>
  <si>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</si>
  <si>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</si>
  <si>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</si>
  <si>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</si>
  <si>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</si>
  <si>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</si>
  <si>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</si>
  <si>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</si>
  <si>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</si>
  <si>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</si>
  <si>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</si>
  <si>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</si>
  <si>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</si>
  <si>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</si>
  <si>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</si>
  <si>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</si>
  <si>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</si>
  <si>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</si>
  <si>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</si>
  <si>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</si>
  <si>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</si>
  <si>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</si>
  <si>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</si>
  <si>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</si>
  <si>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</si>
  <si>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</si>
  <si>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</si>
  <si>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</si>
  <si>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</si>
  <si>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</si>
  <si>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</si>
  <si>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</si>
  <si>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</si>
  <si>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</si>
  <si>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</si>
  <si>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</si>
  <si>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</si>
  <si>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</si>
  <si>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</si>
  <si>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</si>
  <si>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</si>
  <si>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</si>
  <si>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</si>
  <si>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</si>
  <si>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</si>
  <si>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</si>
  <si>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</si>
  <si>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</si>
  <si>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</si>
  <si>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</si>
  <si>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</si>
  <si>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</si>
  <si>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</si>
  <si>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</si>
  <si>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</si>
  <si>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</si>
  <si>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</si>
  <si>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</si>
  <si>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</si>
  <si>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</si>
  <si>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</si>
  <si>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</si>
  <si>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</si>
  <si>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</si>
  <si>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</si>
  <si>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</si>
  <si>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</si>
  <si>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</si>
  <si>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</si>
  <si>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</si>
  <si>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</si>
  <si>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</si>
  <si>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</si>
  <si>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</si>
  <si>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</si>
  <si>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</si>
  <si>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</si>
  <si>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</si>
  <si>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</si>
  <si>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</si>
  <si>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</si>
  <si>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</si>
  <si>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</si>
  <si>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</si>
  <si>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</si>
  <si>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</si>
  <si>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</si>
  <si>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</si>
  <si>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</si>
  <si>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</si>
  <si>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</si>
  <si>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</si>
  <si>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</si>
  <si>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</si>
  <si>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</si>
  <si>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</si>
  <si>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</si>
  <si>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</si>
  <si>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</si>
  <si>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</si>
  <si>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</si>
  <si>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</si>
  <si>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</si>
  <si>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</si>
  <si>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</si>
  <si>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</si>
  <si>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</si>
  <si>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</si>
  <si>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</si>
  <si>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</si>
  <si>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</si>
  <si>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</si>
  <si>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</si>
  <si>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</si>
  <si>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</si>
  <si>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</si>
  <si>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</si>
  <si>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</si>
  <si>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</si>
  <si>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</si>
  <si>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</si>
  <si>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</si>
  <si>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</si>
  <si>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</si>
  <si>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</si>
  <si>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</si>
  <si>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</si>
  <si>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</si>
  <si>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</si>
  <si>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</si>
  <si>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</si>
  <si>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</si>
  <si>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</si>
  <si>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</si>
  <si>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</si>
  <si>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</si>
  <si>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</si>
  <si>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</si>
  <si>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</si>
  <si>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</si>
  <si>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</si>
  <si>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</si>
  <si>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</si>
  <si>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</si>
  <si>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</si>
  <si>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</si>
  <si>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</si>
  <si>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</si>
  <si>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</si>
  <si>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</si>
  <si>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</si>
  <si>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</si>
  <si>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</si>
  <si>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</si>
  <si>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</si>
  <si>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</si>
  <si>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</si>
  <si>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</si>
  <si>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</si>
  <si>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</si>
  <si>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</si>
  <si>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</si>
  <si>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</si>
  <si>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</si>
  <si>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</si>
  <si>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</si>
  <si>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</si>
  <si>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</si>
  <si>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</si>
  <si>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</si>
  <si>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</si>
  <si>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</si>
  <si>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</si>
  <si>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</si>
  <si>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</si>
  <si>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</si>
  <si>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</si>
  <si>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</si>
  <si>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</si>
  <si>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</si>
  <si>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</si>
  <si>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</si>
  <si>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</si>
  <si>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</si>
  <si>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</si>
  <si>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</si>
  <si>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</si>
  <si>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</si>
  <si>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</si>
  <si>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</si>
  <si>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</si>
  <si>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</si>
  <si>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</si>
  <si>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</si>
  <si>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</si>
  <si>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</si>
  <si>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</si>
  <si>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</si>
  <si>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</si>
  <si>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</si>
  <si>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</si>
  <si>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</si>
  <si>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</si>
  <si>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</si>
  <si>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</si>
  <si>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</si>
  <si>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</si>
  <si>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</si>
  <si>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</si>
  <si>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</si>
  <si>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</si>
  <si>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</si>
  <si>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</si>
  <si>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</si>
  <si>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</si>
  <si>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</si>
  <si>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</si>
  <si>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</si>
  <si>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</si>
  <si>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</si>
  <si>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</si>
  <si>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</si>
  <si>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</si>
  <si>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</si>
  <si>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</si>
  <si>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</si>
  <si>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</si>
  <si>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</si>
  <si>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</si>
  <si>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</si>
  <si>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</si>
  <si>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</si>
  <si>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</si>
  <si>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</si>
  <si>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</si>
  <si>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</si>
  <si>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</si>
  <si>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</si>
  <si>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</si>
  <si>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</si>
  <si>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</si>
  <si>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</si>
  <si>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</si>
  <si>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</si>
  <si>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</si>
  <si>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</si>
  <si>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</si>
  <si>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</si>
  <si>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</si>
  <si>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</si>
  <si>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</si>
  <si>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</si>
  <si>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</si>
  <si>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</si>
  <si>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</si>
  <si>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</si>
  <si>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</si>
  <si>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</si>
  <si>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</si>
  <si>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</si>
  <si>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</si>
  <si>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</si>
  <si>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</si>
  <si>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</si>
  <si>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</si>
  <si>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</si>
  <si>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</si>
  <si>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</si>
  <si>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</si>
  <si>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</si>
  <si>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</si>
  <si>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</si>
  <si>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</si>
  <si>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</si>
  <si>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</si>
  <si>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</si>
  <si>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</si>
  <si>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</si>
  <si>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</si>
  <si>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</si>
  <si>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</si>
  <si>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</si>
  <si>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</si>
  <si>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</si>
  <si>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</si>
  <si>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</si>
  <si>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</si>
  <si>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</si>
  <si>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</si>
  <si>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</si>
  <si>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</si>
  <si>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</si>
  <si>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</si>
  <si>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</si>
  <si>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</si>
  <si>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</si>
  <si>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</si>
  <si>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</si>
  <si>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</si>
  <si>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</si>
  <si>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</si>
  <si>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</si>
  <si>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</si>
  <si>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</si>
  <si>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</si>
  <si>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</si>
  <si>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</si>
  <si>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</si>
  <si>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</si>
  <si>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</si>
  <si>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</si>
  <si>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</si>
  <si>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</si>
  <si>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</si>
  <si>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</si>
  <si>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</si>
  <si>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</si>
  <si>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</si>
  <si>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</si>
  <si>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</si>
  <si>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</si>
  <si>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</si>
  <si>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</si>
  <si>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</si>
  <si>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</si>
  <si>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</si>
  <si>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</si>
  <si>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</si>
  <si>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</si>
  <si>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</si>
  <si>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</si>
  <si>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</si>
  <si>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</si>
  <si>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</si>
  <si>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</si>
  <si>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</si>
  <si>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</si>
  <si>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</si>
  <si>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</si>
  <si>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</si>
  <si>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</si>
  <si>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</si>
  <si>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</si>
  <si>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</si>
  <si>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</si>
  <si>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</si>
  <si>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</si>
  <si>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</si>
  <si>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</si>
  <si>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</si>
  <si>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</si>
  <si>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</si>
  <si>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</si>
  <si>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</si>
  <si>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</si>
  <si>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</si>
  <si>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</si>
  <si>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</si>
  <si>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</si>
  <si>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</si>
  <si>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</si>
  <si>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</si>
  <si>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</si>
  <si>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</si>
  <si>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</si>
  <si>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</si>
  <si>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</si>
  <si>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</si>
  <si>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</si>
  <si>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</si>
  <si>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</si>
  <si>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</si>
  <si>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</si>
  <si>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</si>
  <si>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</si>
  <si>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</si>
  <si>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</si>
  <si>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</si>
  <si>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</si>
  <si>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</si>
  <si>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</si>
  <si>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</si>
  <si>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</si>
  <si>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</si>
  <si>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</si>
  <si>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</si>
  <si>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</si>
  <si>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</si>
  <si>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</si>
  <si>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</si>
  <si>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</si>
  <si>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</si>
  <si>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</si>
  <si>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</si>
  <si>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</si>
  <si>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</si>
  <si>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</si>
  <si>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</si>
  <si>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</si>
  <si>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</si>
  <si>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</si>
  <si>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</si>
  <si>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</si>
  <si>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</si>
  <si>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</si>
  <si>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</si>
  <si>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</si>
  <si>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</si>
  <si>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</si>
  <si>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</si>
  <si>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</si>
  <si>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</si>
  <si>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</si>
  <si>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</si>
  <si>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</si>
  <si>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</si>
  <si>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</si>
  <si>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</si>
  <si>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</si>
  <si>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</si>
  <si>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</si>
  <si>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</si>
  <si>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</si>
  <si>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</si>
  <si>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</si>
  <si>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</si>
  <si>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</si>
  <si>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</si>
  <si>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</si>
  <si>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</si>
  <si>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</si>
  <si>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</si>
  <si>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</si>
  <si>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</si>
  <si>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</si>
  <si>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</si>
  <si>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</si>
  <si>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</si>
  <si>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</si>
  <si>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</si>
  <si>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</si>
  <si>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</si>
  <si>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</si>
  <si>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</si>
  <si>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</si>
  <si>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</si>
  <si>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</si>
  <si>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</si>
  <si>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</si>
  <si>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</si>
  <si>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</si>
  <si>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</si>
  <si>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</si>
  <si>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</si>
  <si>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</si>
  <si>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</si>
  <si>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</si>
  <si>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</si>
  <si>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</si>
  <si>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</si>
  <si>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</si>
  <si>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</si>
  <si>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</si>
  <si>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</si>
  <si>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</si>
  <si>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</si>
  <si>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</si>
  <si>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</si>
  <si>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</si>
  <si>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</si>
  <si>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</si>
  <si>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</si>
  <si>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</si>
  <si>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</si>
  <si>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</si>
  <si>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</si>
  <si>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</si>
  <si>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</si>
  <si>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</si>
  <si>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</si>
  <si>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</si>
  <si>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</si>
  <si>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</si>
  <si>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</si>
  <si>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</si>
  <si>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</si>
  <si>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</si>
  <si>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</si>
  <si>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</si>
  <si>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</si>
  <si>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</si>
  <si>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</si>
  <si>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</si>
  <si>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</si>
  <si>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</si>
  <si>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</si>
  <si>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</si>
  <si>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</si>
  <si>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</si>
  <si>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</si>
  <si>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</si>
  <si>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</si>
  <si>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</si>
  <si>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</si>
  <si>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</si>
  <si>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</si>
  <si>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</si>
  <si>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</si>
  <si>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</si>
  <si>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</si>
  <si>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</si>
  <si>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</si>
  <si>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</si>
  <si>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</si>
  <si>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</si>
  <si>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</si>
  <si>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</si>
  <si>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</si>
  <si>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</si>
  <si>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</si>
  <si>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</si>
  <si>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</si>
  <si>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</si>
  <si>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</si>
  <si>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</si>
  <si>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</si>
  <si>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</si>
  <si>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</si>
  <si>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</si>
  <si>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</si>
  <si>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</si>
  <si>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</si>
  <si>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</si>
  <si>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</si>
  <si>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</si>
  <si>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</si>
  <si>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</si>
  <si>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</si>
  <si>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</si>
  <si>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</si>
  <si>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</si>
  <si>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</si>
  <si>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</si>
  <si>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</si>
  <si>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</si>
  <si>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</si>
  <si>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</si>
  <si>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</si>
  <si>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</si>
  <si>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</si>
  <si>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</si>
  <si>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</si>
  <si>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</si>
  <si>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</si>
  <si>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</si>
  <si>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</si>
  <si>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</si>
  <si>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</si>
  <si>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</si>
  <si>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</si>
  <si>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</si>
  <si>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</si>
  <si>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</si>
  <si>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</si>
  <si>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</si>
  <si>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</si>
  <si>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</si>
  <si>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</si>
  <si>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</si>
  <si>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</si>
  <si>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</si>
  <si>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</si>
  <si>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</si>
  <si>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</si>
  <si>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</si>
  <si>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</si>
  <si>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</si>
  <si>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</si>
  <si>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</si>
  <si>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</si>
  <si>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</si>
  <si>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</si>
  <si>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</si>
  <si>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</si>
  <si>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</si>
  <si>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</si>
  <si>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</si>
  <si>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</si>
  <si>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</si>
  <si>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</si>
  <si>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</si>
  <si>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</si>
  <si>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</si>
  <si>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</si>
  <si>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</si>
  <si>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</si>
  <si>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</si>
  <si>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</si>
  <si>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</si>
  <si>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</si>
  <si>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</si>
  <si>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</si>
  <si>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</si>
  <si>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</si>
  <si>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</si>
  <si>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</si>
  <si>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</si>
  <si>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</si>
  <si>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</si>
  <si>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</si>
  <si>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</si>
  <si>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</si>
  <si>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</si>
  <si>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</si>
  <si>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</si>
  <si>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</si>
  <si>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</si>
  <si>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</si>
  <si>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</si>
  <si>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</si>
  <si>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</si>
  <si>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</si>
  <si>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</si>
  <si>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</si>
  <si>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</si>
  <si>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</si>
  <si>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</si>
  <si>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</si>
  <si>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</si>
  <si>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</si>
  <si>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</si>
  <si>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</si>
  <si>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</si>
  <si>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</si>
  <si>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</si>
  <si>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</si>
  <si>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</si>
  <si>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</si>
  <si>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</si>
  <si>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</si>
  <si>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</si>
  <si>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</si>
  <si>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</si>
  <si>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</si>
  <si>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</si>
  <si>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</si>
  <si>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</si>
  <si>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</si>
  <si>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</si>
  <si>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</si>
  <si>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</si>
  <si>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</si>
  <si>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</si>
  <si>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</si>
  <si>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</si>
  <si>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</si>
  <si>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</si>
  <si>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</si>
  <si>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</si>
  <si>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</si>
  <si>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</si>
  <si>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</si>
  <si>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</si>
  <si>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</si>
  <si>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</si>
  <si>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</si>
  <si>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</si>
  <si>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</si>
  <si>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</si>
  <si>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</si>
  <si>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</si>
  <si>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</si>
  <si>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</si>
  <si>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</si>
  <si>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</si>
  <si>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</si>
  <si>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</si>
  <si>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</si>
  <si>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</si>
  <si>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</si>
  <si>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</si>
  <si>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</si>
  <si>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</si>
  <si>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</si>
  <si>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</si>
  <si>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</si>
  <si>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</si>
  <si>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</si>
  <si>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</si>
  <si>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</si>
  <si>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</si>
  <si>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</si>
  <si>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</si>
  <si>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</si>
  <si>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</si>
  <si>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</si>
  <si>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</si>
  <si>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</si>
  <si>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</si>
  <si>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</si>
  <si>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</si>
  <si>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</si>
  <si>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</si>
  <si>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</si>
  <si>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</si>
  <si>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</si>
  <si>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</si>
  <si>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</si>
  <si>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</si>
  <si>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</si>
  <si>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</si>
  <si>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</si>
  <si>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</si>
  <si>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</si>
  <si>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</si>
  <si>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</si>
  <si>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</si>
  <si>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</si>
  <si>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</si>
  <si>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</si>
  <si>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</si>
  <si>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</si>
  <si>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</si>
  <si>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</si>
  <si>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</si>
  <si>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</si>
  <si>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</si>
  <si>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</si>
  <si>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</si>
  <si>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</si>
  <si>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</si>
  <si>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</si>
  <si>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</si>
  <si>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</si>
  <si>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</si>
  <si>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</si>
  <si>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</si>
  <si>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</si>
  <si>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</si>
  <si>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</si>
  <si>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</si>
  <si>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</si>
  <si>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</si>
  <si>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</si>
  <si>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</si>
  <si>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</si>
  <si>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</si>
  <si>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</si>
  <si>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</si>
  <si>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</si>
  <si>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</si>
  <si>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</si>
  <si>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</si>
  <si>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</si>
  <si>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</si>
  <si>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</si>
  <si>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</si>
  <si>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</si>
  <si>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</si>
  <si>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</si>
  <si>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</si>
  <si>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</si>
  <si>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</si>
  <si>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</si>
  <si>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</si>
  <si>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</si>
  <si>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</si>
  <si>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</si>
  <si>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</si>
  <si>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</si>
  <si>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</si>
  <si>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</si>
  <si>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</si>
  <si>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</si>
  <si>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</si>
  <si>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</si>
  <si>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</si>
  <si>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</si>
  <si>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</si>
  <si>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</si>
  <si>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</si>
  <si>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</si>
  <si>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</si>
  <si>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</si>
  <si>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</si>
  <si>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</si>
  <si>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</si>
  <si>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</si>
  <si>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</si>
  <si>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</si>
  <si>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</si>
  <si>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</si>
  <si>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</si>
  <si>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</si>
  <si>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</si>
  <si>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</si>
  <si>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</si>
  <si>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</si>
  <si>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</si>
  <si>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</si>
  <si>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</si>
  <si>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</si>
  <si>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</si>
  <si>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</si>
  <si>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</si>
  <si>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</si>
  <si>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</si>
  <si>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</si>
  <si>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</si>
  <si>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</si>
  <si>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</si>
  <si>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</si>
  <si>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</si>
  <si>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</si>
  <si>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</si>
  <si>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</si>
  <si>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</si>
  <si>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</si>
  <si>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</si>
  <si>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</si>
  <si>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</si>
  <si>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</si>
  <si>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</si>
  <si>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</si>
  <si>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</si>
  <si>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</si>
  <si>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</si>
  <si>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</si>
  <si>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</si>
  <si>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</si>
  <si>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</si>
  <si>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</si>
  <si>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</si>
  <si>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</si>
  <si>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</si>
  <si>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</si>
  <si>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</si>
  <si>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</si>
  <si>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</si>
  <si>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</si>
  <si>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</si>
  <si>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</si>
  <si>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</si>
  <si>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</si>
  <si>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</si>
  <si>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</si>
  <si>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</si>
  <si>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</si>
  <si>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</si>
  <si>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</si>
  <si>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</si>
  <si>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</si>
  <si>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</si>
  <si>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</si>
  <si>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</si>
  <si>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</si>
  <si>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</si>
  <si>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</si>
  <si>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</si>
  <si>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</si>
  <si>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</si>
  <si>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</si>
  <si>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</si>
  <si>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</si>
  <si>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</si>
  <si>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</si>
  <si>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</si>
  <si>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</si>
  <si>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</si>
  <si>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</si>
  <si>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</si>
  <si>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</si>
  <si>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</si>
  <si>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</si>
  <si>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</si>
  <si>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</si>
  <si>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</si>
  <si>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</si>
  <si>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</si>
  <si>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</si>
  <si>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</si>
  <si>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</si>
  <si>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</si>
  <si>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</si>
  <si>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</si>
  <si>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</si>
  <si>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</si>
  <si>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</si>
  <si>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</si>
  <si>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</si>
  <si>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</si>
  <si>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</si>
  <si>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</si>
  <si>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</si>
  <si>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</si>
  <si>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</si>
  <si>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</si>
  <si>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</si>
  <si>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</si>
  <si>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</si>
  <si>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</si>
  <si>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</si>
  <si>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</si>
  <si>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</si>
  <si>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</si>
  <si>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</si>
  <si>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</si>
  <si>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</si>
  <si>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</si>
  <si>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</si>
  <si>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</si>
  <si>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</si>
  <si>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</si>
  <si>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</si>
  <si>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</si>
  <si>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</si>
  <si>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</si>
  <si>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</si>
  <si>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</si>
  <si>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</si>
  <si>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</si>
  <si>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</si>
  <si>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</si>
  <si>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</si>
  <si>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</si>
  <si>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</si>
  <si>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</si>
  <si>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</si>
  <si>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</si>
  <si>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</si>
  <si>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</si>
  <si>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</si>
  <si>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</si>
  <si>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</si>
  <si>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</si>
  <si>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</si>
  <si>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</si>
  <si>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</si>
  <si>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</si>
  <si>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</si>
  <si>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</si>
  <si>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</si>
  <si>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</si>
  <si>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</si>
  <si>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</si>
  <si>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</si>
  <si>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</si>
  <si>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</si>
  <si>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</si>
  <si>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</si>
  <si>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</si>
  <si>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</si>
  <si>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</si>
  <si>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</si>
  <si>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</si>
  <si>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</si>
  <si>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</si>
  <si>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</si>
  <si>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</si>
  <si>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</si>
  <si>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</si>
  <si>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</si>
  <si>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</si>
  <si>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</si>
  <si>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</si>
  <si>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</si>
  <si>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</si>
  <si>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</si>
  <si>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</si>
  <si>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</si>
  <si>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</si>
  <si>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</si>
  <si>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</si>
  <si>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</si>
  <si>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</si>
  <si>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</si>
  <si>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</si>
  <si>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</si>
  <si>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</si>
  <si>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</si>
  <si>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</si>
  <si>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</si>
  <si>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</si>
  <si>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</si>
  <si>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</si>
  <si>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</si>
  <si>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</si>
  <si>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</si>
  <si>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</si>
  <si>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</si>
  <si>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</si>
  <si>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</si>
  <si>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</si>
  <si>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</si>
  <si>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</si>
  <si>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</si>
  <si>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</si>
  <si>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</si>
  <si>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</si>
  <si>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</si>
  <si>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</si>
  <si>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</si>
  <si>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</si>
  <si>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</si>
  <si>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</si>
  <si>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</si>
  <si>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</si>
  <si>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</si>
  <si>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</si>
  <si>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</si>
  <si>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</si>
  <si>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</si>
  <si>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</si>
  <si>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</si>
  <si>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</si>
  <si>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</si>
  <si>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</si>
  <si>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</si>
  <si>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</si>
  <si>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</si>
  <si>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</si>
  <si>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</si>
  <si>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</si>
  <si>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</si>
  <si>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</si>
  <si>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</si>
  <si>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</si>
  <si>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</si>
  <si>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</si>
  <si>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</si>
  <si>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</si>
  <si>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</si>
  <si>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</si>
  <si>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</si>
  <si>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</si>
  <si>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</si>
  <si>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</si>
  <si>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</si>
  <si>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</si>
  <si>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</si>
  <si>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</si>
  <si>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</si>
  <si>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</si>
  <si>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</si>
  <si>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</si>
  <si>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</si>
  <si>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</si>
  <si>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</si>
  <si>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</si>
  <si>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</si>
  <si>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</si>
  <si>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</si>
  <si>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</si>
  <si>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</si>
  <si>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</si>
  <si>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</si>
  <si>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</si>
  <si>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</si>
  <si>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</si>
  <si>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</si>
  <si>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</si>
  <si>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</si>
  <si>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</si>
  <si>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</si>
  <si>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</si>
  <si>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</si>
  <si>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</si>
  <si>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</si>
  <si>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</si>
  <si>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</si>
  <si>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</si>
  <si>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</si>
  <si>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</si>
  <si>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</si>
  <si>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</si>
  <si>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</si>
  <si>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</si>
  <si>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</si>
  <si>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</si>
  <si>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</si>
  <si>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</si>
  <si>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</si>
  <si>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</si>
  <si>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</si>
  <si>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</si>
  <si>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</si>
  <si>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</si>
  <si>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</si>
  <si>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</si>
  <si>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</si>
  <si>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</si>
  <si>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</si>
  <si>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</si>
  <si>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</si>
  <si>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</si>
  <si>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</si>
  <si>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</si>
  <si>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</si>
  <si>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</si>
  <si>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</si>
  <si>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</si>
  <si>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</si>
  <si>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</si>
  <si>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</si>
  <si>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</si>
  <si>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</si>
  <si>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</si>
  <si>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</si>
  <si>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</si>
  <si>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</si>
  <si>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</si>
  <si>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</si>
  <si>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</si>
  <si>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</si>
  <si>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</si>
  <si>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</si>
  <si>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</si>
  <si>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</si>
  <si>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</si>
  <si>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</si>
  <si>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</si>
  <si>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</si>
  <si>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</si>
  <si>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</si>
  <si>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</si>
  <si>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</si>
  <si>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</si>
  <si>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</si>
  <si>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</si>
  <si>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</si>
  <si>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</si>
  <si>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</si>
  <si>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</si>
  <si>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</si>
  <si>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</si>
  <si>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</si>
  <si>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</si>
  <si>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</si>
  <si>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</si>
  <si>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</si>
  <si>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</si>
  <si>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</si>
  <si>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</si>
  <si>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</si>
  <si>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</si>
  <si>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</si>
  <si>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</si>
  <si>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</si>
  <si>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</si>
  <si>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</si>
  <si>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</si>
  <si>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</si>
  <si>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</si>
  <si>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</si>
  <si>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</si>
  <si>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</si>
  <si>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</si>
  <si>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</si>
  <si>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</si>
  <si>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</si>
  <si>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</si>
  <si>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</si>
  <si>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</si>
  <si>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</si>
  <si>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</si>
  <si>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</si>
  <si>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</si>
  <si>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</si>
  <si>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</si>
  <si>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</si>
  <si>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</si>
  <si>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</si>
  <si>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</si>
  <si>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</si>
  <si>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</si>
  <si>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</si>
  <si>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</si>
  <si>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</si>
  <si>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</si>
  <si>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</si>
  <si>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</si>
  <si>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</si>
  <si>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</si>
  <si>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</si>
  <si>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</si>
  <si>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</si>
  <si>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</si>
  <si>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</si>
  <si>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</si>
  <si>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</si>
  <si>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</si>
  <si>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</si>
  <si>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</si>
  <si>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</si>
  <si>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</si>
  <si>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</si>
  <si>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</si>
  <si>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</si>
  <si>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</si>
  <si>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</si>
  <si>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</si>
  <si>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</si>
  <si>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</si>
  <si>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</si>
  <si>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</si>
  <si>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</si>
  <si>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</si>
  <si>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</si>
  <si>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</si>
  <si>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</si>
  <si>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</si>
  <si>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</si>
  <si>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</si>
  <si>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</si>
  <si>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</si>
  <si>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</si>
  <si>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</si>
  <si>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</si>
  <si>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</si>
  <si>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</si>
  <si>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</si>
  <si>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</si>
  <si>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</si>
  <si>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</si>
  <si>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</si>
  <si>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</si>
  <si>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</si>
  <si>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</si>
  <si>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</si>
  <si>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</si>
  <si>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</si>
  <si>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</si>
  <si>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</si>
  <si>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</si>
  <si>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</si>
  <si>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</si>
  <si>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</si>
  <si>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</si>
  <si>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</si>
  <si>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</si>
  <si>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</si>
  <si>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</si>
  <si>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</si>
  <si>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</si>
  <si>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</si>
  <si>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</si>
  <si>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</si>
  <si>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</si>
  <si>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</si>
  <si>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</si>
  <si>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</si>
  <si>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</si>
  <si>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</si>
  <si>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</si>
  <si>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</si>
  <si>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</si>
  <si>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</si>
  <si>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</si>
  <si>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</si>
  <si>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</si>
  <si>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</si>
  <si>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</si>
  <si>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</si>
  <si>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</si>
  <si>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</si>
  <si>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</si>
  <si>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</si>
  <si>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</si>
  <si>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</si>
  <si>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</si>
  <si>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</si>
  <si>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</si>
  <si>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</si>
  <si>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</si>
  <si>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</si>
  <si>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</si>
  <si>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</si>
  <si>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</si>
  <si>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</si>
  <si>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</si>
  <si>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</si>
  <si>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</si>
  <si>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</si>
  <si>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</si>
  <si>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</si>
  <si>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</si>
  <si>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</si>
  <si>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</si>
  <si>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</si>
  <si>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</si>
  <si>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</si>
  <si>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</si>
  <si>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</si>
  <si>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</si>
  <si>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</si>
  <si>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</si>
  <si>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</si>
  <si>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</si>
  <si>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</si>
  <si>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</si>
  <si>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</si>
  <si>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</si>
  <si>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</si>
  <si>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</si>
  <si>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</si>
  <si>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</si>
  <si>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</si>
  <si>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</si>
  <si>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</si>
  <si>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</si>
  <si>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</si>
  <si>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</si>
  <si>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</si>
  <si>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</si>
  <si>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</si>
  <si>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</si>
  <si>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</si>
  <si>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</si>
  <si>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</si>
  <si>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</si>
  <si>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</si>
  <si>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</si>
  <si>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</si>
  <si>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</si>
  <si>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</si>
  <si>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</si>
  <si>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</si>
  <si>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</si>
  <si>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</si>
  <si>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</si>
  <si>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</si>
  <si>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</si>
  <si>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</si>
  <si>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</si>
  <si>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</si>
  <si>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</si>
  <si>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</si>
  <si>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</si>
  <si>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</si>
  <si>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</si>
  <si>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</si>
  <si>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</si>
  <si>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</si>
  <si>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</si>
  <si>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</si>
  <si>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</si>
  <si>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</si>
  <si>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</si>
  <si>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</si>
  <si>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</si>
  <si>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</si>
  <si>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</si>
  <si>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</si>
  <si>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</si>
  <si>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</si>
  <si>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</si>
  <si>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</si>
  <si>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</si>
  <si>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</si>
  <si>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</si>
  <si>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</si>
  <si>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</si>
  <si>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</si>
  <si>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</si>
  <si>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</si>
  <si>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</si>
  <si>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</si>
  <si>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</si>
  <si>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</si>
  <si>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</si>
  <si>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</si>
  <si>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</si>
  <si>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</si>
  <si>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</si>
  <si>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</si>
  <si>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</si>
  <si>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</si>
  <si>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</si>
  <si>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</si>
  <si>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</si>
  <si>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</si>
  <si>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</si>
  <si>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</si>
  <si>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</si>
  <si>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</si>
  <si>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</si>
  <si>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</si>
  <si>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</si>
  <si>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</si>
  <si>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</si>
  <si>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</si>
  <si>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</si>
  <si>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</si>
  <si>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</si>
  <si>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</si>
  <si>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</si>
  <si>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</si>
  <si>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</si>
  <si>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</si>
  <si>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</si>
  <si>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</si>
  <si>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</si>
  <si>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</si>
  <si>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</si>
  <si>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</si>
  <si>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</si>
  <si>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</si>
  <si>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</si>
  <si>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</si>
  <si>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</si>
  <si>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</si>
  <si>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</si>
  <si>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</si>
  <si>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</si>
  <si>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</si>
  <si>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</si>
  <si>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</si>
  <si>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</si>
  <si>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</si>
  <si>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</si>
  <si>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</si>
  <si>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</si>
  <si>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</si>
  <si>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</si>
  <si>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</si>
  <si>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</si>
  <si>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</si>
  <si>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</si>
  <si>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</si>
  <si>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</si>
  <si>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</si>
  <si>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</si>
  <si>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</si>
  <si>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</si>
  <si>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</si>
  <si>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</si>
  <si>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</si>
  <si>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</si>
  <si>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</si>
  <si>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</si>
  <si>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</si>
  <si>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</si>
  <si>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</si>
  <si>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</si>
  <si>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</si>
  <si>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</si>
  <si>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</si>
  <si>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</si>
  <si>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</si>
  <si>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</si>
  <si>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</si>
  <si>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</si>
  <si>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</si>
  <si>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</si>
  <si>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</si>
  <si>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</si>
  <si>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</si>
  <si>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</si>
  <si>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</si>
  <si>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</si>
  <si>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</si>
  <si>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</si>
  <si>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</si>
  <si>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</si>
  <si>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</si>
  <si>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</si>
  <si>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</si>
  <si>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</si>
  <si>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</si>
  <si>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</si>
  <si>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</si>
  <si>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</si>
  <si>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</si>
  <si>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</si>
  <si>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</si>
  <si>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</si>
  <si>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</si>
  <si>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</si>
  <si>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</si>
  <si>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</si>
  <si>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</si>
  <si>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</si>
  <si>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</si>
  <si>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</si>
  <si>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</si>
  <si>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</si>
  <si>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</si>
  <si>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</si>
  <si>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</si>
  <si>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</si>
  <si>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</si>
  <si>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</si>
  <si>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</si>
  <si>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</si>
  <si>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</si>
  <si>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</si>
  <si>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</si>
  <si>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</si>
  <si>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</si>
  <si>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</si>
  <si>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</si>
  <si>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</si>
  <si>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</si>
  <si>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</si>
  <si>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</si>
  <si>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</si>
  <si>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</si>
  <si>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</si>
  <si>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</si>
  <si>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</si>
  <si>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</si>
  <si>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</si>
  <si>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</si>
  <si>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</si>
  <si>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</si>
  <si>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</si>
  <si>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</si>
  <si>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</si>
  <si>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</si>
  <si>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</si>
  <si>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</si>
  <si>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</si>
  <si>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</si>
  <si>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</si>
  <si>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</si>
  <si>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</si>
  <si>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</si>
  <si>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</si>
  <si>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</si>
  <si>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</si>
  <si>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</si>
  <si>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</si>
  <si>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</si>
  <si>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</si>
  <si>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</si>
  <si>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</si>
  <si>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</si>
  <si>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</si>
  <si>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</si>
  <si>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</si>
  <si>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</si>
  <si>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</si>
  <si>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</si>
  <si>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</si>
  <si>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</si>
  <si>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</si>
  <si>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</si>
  <si>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</si>
  <si>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</si>
  <si>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</si>
  <si>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</si>
  <si>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</si>
  <si>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</si>
  <si>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</si>
  <si>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</si>
  <si>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</si>
  <si>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</si>
  <si>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</si>
  <si>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</si>
  <si>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</si>
  <si>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</si>
  <si>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</si>
  <si>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</si>
  <si>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</si>
  <si>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</si>
  <si>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</si>
  <si>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</si>
  <si>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</si>
  <si>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</si>
  <si>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</si>
  <si>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</si>
  <si>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</si>
  <si>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</si>
  <si>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</si>
  <si>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</si>
  <si>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</si>
  <si>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</si>
  <si>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</si>
  <si>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</si>
  <si>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</si>
  <si>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</si>
  <si>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</si>
  <si>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</si>
  <si>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</si>
  <si>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</si>
  <si>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</si>
  <si>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</si>
  <si>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</si>
  <si>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</si>
  <si>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</si>
  <si>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</si>
  <si>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</si>
  <si>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</si>
  <si>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</si>
  <si>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</si>
  <si>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</si>
  <si>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</si>
  <si>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</si>
  <si>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</si>
  <si>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</si>
  <si>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</si>
  <si>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</si>
  <si>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</si>
  <si>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</si>
  <si>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</si>
  <si>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</si>
  <si>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</si>
  <si>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</si>
  <si>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</si>
  <si>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</si>
  <si>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</si>
  <si>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</si>
  <si>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</si>
  <si>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</si>
  <si>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</si>
  <si>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</si>
  <si>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</si>
  <si>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</si>
  <si>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</si>
  <si>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</si>
  <si>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</si>
  <si>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</si>
  <si>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</si>
  <si>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</si>
  <si>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</si>
  <si>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</si>
  <si>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</si>
  <si>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</si>
  <si>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</si>
  <si>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</si>
  <si>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</si>
  <si>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</si>
  <si>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</si>
  <si>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</si>
  <si>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</si>
  <si>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</si>
  <si>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</si>
  <si>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</si>
  <si>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</si>
  <si>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</si>
  <si>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</si>
  <si>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</si>
  <si>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</si>
  <si>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</si>
  <si>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</si>
  <si>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</si>
  <si>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</si>
  <si>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</si>
  <si>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</si>
  <si>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</si>
  <si>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</si>
  <si>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</si>
  <si>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</si>
  <si>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</si>
  <si>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</si>
  <si>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</si>
  <si>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</si>
  <si>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</si>
  <si>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</si>
  <si>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</si>
  <si>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</si>
  <si>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</si>
  <si>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</si>
  <si>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</si>
  <si>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</si>
  <si>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</si>
  <si>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</si>
  <si>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</si>
  <si>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</si>
  <si>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</si>
  <si>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</si>
  <si>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</si>
  <si>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</si>
  <si>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</si>
  <si>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</si>
  <si>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</si>
  <si>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</si>
  <si>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</si>
  <si>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</si>
  <si>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</si>
  <si>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</si>
  <si>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</si>
  <si>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</si>
  <si>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</si>
  <si>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</si>
  <si>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</si>
  <si>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</si>
  <si>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</si>
  <si>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</si>
  <si>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</si>
  <si>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</si>
  <si>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</si>
  <si>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</si>
  <si>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</si>
  <si>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</si>
  <si>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</si>
  <si>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</si>
  <si>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</si>
  <si>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</si>
  <si>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</si>
  <si>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</si>
  <si>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</si>
  <si>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</si>
  <si>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</si>
  <si>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</si>
  <si>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</si>
  <si>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</si>
  <si>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</si>
  <si>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</si>
  <si>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</si>
  <si>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</si>
  <si>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</si>
  <si>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</si>
  <si>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</si>
  <si>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</si>
  <si>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</si>
  <si>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</si>
  <si>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</si>
  <si>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</si>
  <si>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</si>
  <si>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</si>
  <si>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</si>
  <si>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</si>
  <si>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</si>
  <si>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</si>
  <si>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</si>
  <si>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</si>
  <si>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</si>
  <si>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</si>
  <si>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</si>
  <si>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</si>
  <si>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</si>
  <si>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</si>
  <si>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</si>
  <si>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</si>
  <si>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</si>
  <si>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</si>
  <si>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</si>
  <si>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</si>
  <si>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</si>
  <si>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</si>
  <si>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</si>
  <si>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</si>
  <si>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</si>
  <si>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</si>
  <si>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</si>
  <si>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</si>
  <si>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</si>
  <si>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</si>
  <si>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</si>
  <si>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</si>
  <si>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</si>
  <si>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</si>
  <si>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</si>
  <si>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</si>
  <si>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</si>
  <si>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</si>
  <si>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</si>
  <si>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</si>
  <si>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</si>
  <si>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</si>
  <si>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</si>
  <si>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</si>
  <si>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</si>
  <si>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</si>
  <si>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</si>
  <si>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</si>
  <si>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</si>
  <si>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</si>
  <si>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</si>
  <si>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</si>
  <si>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</si>
  <si>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</si>
  <si>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</si>
  <si>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</si>
  <si>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</si>
  <si>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</si>
  <si>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</si>
  <si>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</si>
  <si>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</si>
  <si>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</si>
  <si>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</si>
  <si>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</si>
  <si>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</si>
  <si>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</si>
  <si>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</si>
  <si>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</si>
  <si>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</si>
  <si>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</si>
  <si>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</si>
  <si>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</si>
  <si>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</si>
  <si>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</si>
  <si>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</si>
  <si>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</si>
  <si>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</si>
  <si>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</si>
  <si>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</si>
  <si>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</si>
  <si>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</si>
  <si>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</si>
  <si>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</si>
  <si>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</si>
  <si>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</si>
  <si>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</si>
  <si>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</si>
  <si>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</si>
  <si>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</si>
  <si>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</si>
  <si>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</si>
  <si>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</si>
  <si>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</si>
  <si>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</si>
  <si>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</si>
  <si>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</si>
  <si>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</si>
  <si>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</si>
  <si>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</si>
  <si>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</si>
  <si>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</si>
  <si>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</si>
  <si>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</si>
  <si>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</si>
  <si>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</si>
  <si>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</si>
  <si>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</si>
  <si>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</si>
  <si>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</si>
  <si>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</si>
  <si>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</si>
  <si>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</si>
  <si>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</si>
  <si>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</si>
  <si>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</si>
  <si>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</si>
  <si>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</si>
  <si>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</si>
  <si>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</si>
  <si>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</si>
  <si>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</si>
  <si>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</si>
  <si>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</si>
  <si>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</si>
  <si>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</si>
  <si>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</si>
  <si>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</si>
  <si>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</si>
  <si>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</si>
  <si>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</si>
  <si>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</si>
  <si>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</si>
  <si>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</si>
  <si>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</si>
  <si>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</si>
  <si>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</si>
  <si>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</si>
  <si>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</si>
  <si>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</si>
  <si>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</si>
  <si>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</si>
  <si>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</si>
  <si>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</si>
  <si>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</si>
  <si>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</si>
  <si>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</si>
  <si>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</si>
  <si>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</si>
  <si>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</si>
  <si>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</si>
  <si>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</si>
  <si>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</si>
  <si>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</si>
  <si>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</si>
  <si>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</si>
  <si>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</si>
  <si>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</si>
  <si>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</si>
  <si>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</si>
  <si>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</si>
  <si>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</si>
  <si>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</si>
  <si>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</si>
  <si>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</si>
  <si>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</si>
  <si>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</si>
  <si>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</si>
  <si>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</si>
  <si>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</si>
  <si>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</si>
  <si>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</si>
  <si>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</si>
  <si>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</si>
  <si>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</si>
  <si>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</si>
  <si>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</si>
  <si>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</si>
  <si>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</si>
  <si>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</si>
  <si>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</si>
  <si>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</si>
  <si>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</si>
  <si>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</si>
  <si>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</si>
  <si>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</si>
  <si>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</si>
  <si>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</si>
  <si>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</si>
  <si>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</si>
  <si>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</si>
  <si>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</si>
  <si>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</si>
  <si>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</si>
  <si>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</si>
  <si>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</si>
  <si>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</si>
  <si>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</si>
  <si>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</si>
  <si>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</si>
  <si>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</si>
  <si>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</si>
  <si>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</si>
  <si>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</si>
  <si>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</si>
  <si>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</si>
  <si>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</si>
  <si>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</si>
  <si>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</si>
  <si>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</si>
  <si>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</si>
  <si>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</si>
  <si>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</si>
  <si>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</si>
  <si>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</si>
  <si>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</si>
  <si>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</si>
  <si>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</si>
  <si>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</si>
  <si>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</si>
  <si>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</si>
  <si>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</si>
  <si>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</si>
  <si>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</si>
  <si>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</si>
  <si>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</si>
  <si>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</si>
  <si>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</si>
  <si>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</si>
  <si>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</si>
  <si>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</si>
  <si>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</si>
  <si>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</si>
  <si>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</si>
  <si>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</si>
  <si>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</si>
  <si>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</si>
  <si>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</si>
  <si>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</si>
  <si>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</si>
  <si>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</si>
  <si>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</si>
  <si>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</si>
  <si>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</si>
  <si>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</si>
  <si>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</si>
  <si>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</si>
  <si>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</si>
  <si>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</si>
  <si>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</si>
  <si>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</si>
  <si>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</si>
  <si>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</si>
  <si>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</si>
  <si>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</si>
  <si>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</si>
  <si>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</si>
  <si>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</si>
  <si>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</si>
  <si>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</si>
  <si>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</si>
  <si>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</si>
  <si>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</si>
  <si>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</si>
  <si>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</si>
  <si>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</si>
  <si>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</si>
  <si>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</si>
  <si>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</si>
  <si>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</si>
  <si>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</si>
  <si>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</si>
  <si>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</si>
  <si>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</si>
  <si>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</si>
  <si>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</si>
  <si>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</si>
  <si>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</si>
  <si>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</si>
  <si>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</si>
  <si>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</si>
  <si>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</si>
  <si>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</si>
  <si>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</si>
  <si>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</si>
  <si>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</si>
  <si>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</si>
  <si>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</si>
  <si>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</si>
  <si>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</si>
  <si>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</si>
  <si>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</si>
  <si>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</si>
  <si>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</si>
  <si>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</si>
  <si>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</si>
  <si>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</si>
  <si>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</si>
  <si>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</si>
  <si>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</si>
  <si>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</si>
  <si>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</si>
  <si>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</si>
  <si>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</si>
  <si>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</si>
  <si>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</si>
  <si>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</si>
  <si>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</si>
  <si>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</si>
  <si>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</si>
  <si>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</si>
  <si>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</si>
  <si>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</si>
  <si>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</si>
  <si>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</si>
  <si>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</si>
  <si>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</si>
  <si>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</si>
  <si>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</si>
  <si>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</si>
  <si>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</si>
  <si>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</si>
  <si>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</si>
  <si>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</si>
  <si>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</si>
  <si>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</si>
  <si>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</si>
  <si>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</si>
  <si>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</si>
  <si>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</si>
  <si>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</si>
  <si>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</si>
  <si>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</si>
  <si>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</si>
  <si>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</si>
  <si>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</si>
  <si>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</si>
  <si>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</si>
  <si>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</si>
  <si>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</si>
  <si>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</si>
  <si>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</si>
  <si>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</si>
  <si>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</si>
  <si>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</si>
  <si>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</si>
  <si>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</si>
  <si>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</si>
  <si>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</si>
  <si>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</si>
  <si>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</si>
  <si>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</si>
  <si>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</si>
  <si>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</si>
  <si>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</si>
  <si>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</si>
  <si>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</si>
  <si>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</si>
  <si>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</si>
  <si>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</si>
  <si>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</si>
  <si>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</si>
  <si>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</si>
  <si>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</si>
  <si>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</si>
  <si>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</si>
  <si>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</si>
  <si>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</si>
  <si>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</si>
  <si>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</si>
  <si>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</si>
  <si>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</si>
  <si>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</si>
  <si>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</si>
  <si>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</si>
  <si>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</si>
  <si>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</si>
  <si>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</si>
  <si>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</si>
  <si>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</si>
  <si>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</si>
  <si>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</si>
  <si>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</si>
  <si>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</si>
  <si>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</si>
  <si>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</si>
  <si>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</si>
  <si>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</si>
  <si>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</si>
  <si>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</si>
  <si>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</si>
  <si>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</si>
  <si>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</si>
  <si>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</si>
  <si>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</si>
  <si>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</si>
  <si>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</si>
  <si>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</si>
  <si>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</si>
  <si>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</si>
  <si>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</si>
  <si>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</si>
  <si>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</si>
  <si>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</si>
  <si>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</si>
  <si>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</si>
  <si>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</si>
  <si>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</si>
  <si>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</si>
  <si>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</si>
  <si>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</si>
  <si>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</si>
  <si>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</si>
  <si>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</si>
  <si>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</si>
  <si>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</si>
  <si>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</si>
  <si>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</si>
  <si>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</si>
  <si>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</si>
  <si>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</si>
  <si>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</si>
  <si>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</si>
  <si>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</si>
  <si>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</si>
  <si>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</si>
  <si>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</si>
  <si>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</si>
  <si>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</si>
  <si>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</si>
  <si>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</si>
  <si>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</si>
  <si>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</si>
  <si>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</si>
  <si>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</si>
  <si>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</si>
  <si>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</si>
  <si>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</si>
  <si>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</si>
  <si>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</si>
  <si>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</si>
  <si>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</si>
  <si>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</si>
  <si>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</si>
  <si>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</si>
  <si>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</si>
  <si>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</si>
  <si>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</si>
  <si>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</si>
  <si>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</si>
  <si>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</si>
  <si>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</si>
  <si>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</si>
  <si>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</si>
  <si>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</si>
  <si>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</si>
  <si>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</si>
  <si>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</si>
  <si>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</si>
  <si>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</si>
  <si>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</si>
  <si>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</si>
  <si>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</si>
  <si>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</si>
  <si>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</si>
  <si>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</si>
  <si>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</si>
  <si>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</si>
  <si>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</si>
  <si>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</si>
  <si>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</si>
  <si>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</si>
  <si>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</si>
  <si>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</si>
  <si>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</si>
  <si>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</si>
  <si>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</si>
  <si>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</si>
  <si>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</si>
  <si>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</si>
  <si>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</si>
  <si>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</si>
  <si>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</si>
  <si>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</si>
  <si>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</si>
  <si>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</si>
  <si>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</si>
  <si>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</si>
  <si>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</si>
  <si>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</si>
  <si>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</si>
  <si>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</si>
  <si>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</si>
  <si>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</si>
  <si>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</si>
  <si>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</si>
  <si>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</si>
  <si>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</si>
  <si>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</si>
  <si>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</si>
  <si>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</si>
  <si>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</si>
  <si>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</si>
  <si>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</si>
  <si>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</si>
  <si>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</si>
  <si>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</si>
  <si>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</si>
  <si>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</si>
  <si>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</si>
  <si>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</si>
  <si>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</si>
  <si>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</si>
  <si>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</si>
  <si>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</si>
  <si>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</si>
  <si>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</si>
  <si>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</si>
  <si>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</si>
  <si>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</si>
  <si>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</si>
  <si>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</si>
  <si>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</si>
  <si>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</si>
  <si>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</si>
  <si>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</si>
  <si>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</si>
  <si>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</si>
  <si>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</si>
  <si>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</si>
  <si>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</si>
  <si>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</si>
  <si>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</si>
  <si>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</si>
  <si>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</si>
  <si>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</si>
  <si>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</si>
  <si>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</si>
  <si>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</si>
  <si>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</si>
  <si>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</si>
  <si>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</si>
  <si>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</si>
  <si>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</si>
  <si>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</si>
  <si>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</si>
  <si>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</si>
  <si>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</si>
  <si>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</si>
  <si>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</si>
  <si>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</si>
  <si>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</si>
  <si>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</si>
  <si>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</si>
  <si>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</si>
  <si>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</si>
  <si>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</si>
  <si>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</si>
  <si>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</si>
  <si>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</si>
  <si>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</si>
  <si>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</si>
  <si>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</si>
  <si>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</si>
  <si>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</si>
  <si>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</si>
  <si>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</si>
  <si>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</si>
  <si>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</si>
  <si>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</si>
  <si>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</si>
  <si>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</si>
  <si>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</si>
  <si>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</si>
  <si>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</si>
  <si>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</si>
  <si>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</si>
  <si>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</si>
  <si>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</si>
  <si>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</si>
  <si>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</si>
  <si>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</si>
  <si>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</si>
  <si>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</si>
  <si>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</si>
  <si>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</si>
  <si>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</si>
  <si>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</si>
  <si>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</si>
  <si>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</si>
  <si>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</si>
  <si>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</si>
  <si>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</si>
  <si>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</si>
  <si>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</si>
  <si>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</si>
  <si>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</si>
  <si>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</si>
  <si>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</si>
  <si>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</si>
  <si>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</si>
  <si>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</si>
  <si>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</si>
  <si>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</si>
  <si>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</si>
  <si>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</si>
  <si>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</si>
  <si>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</si>
  <si>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</si>
  <si>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</si>
  <si>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</si>
  <si>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</si>
  <si>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</si>
  <si>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</si>
  <si>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</si>
  <si>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</si>
  <si>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</si>
  <si>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</si>
  <si>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</si>
  <si>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</si>
  <si>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</si>
  <si>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</si>
  <si>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</si>
  <si>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</si>
  <si>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</si>
  <si>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</si>
  <si>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</si>
  <si>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</si>
  <si>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</si>
  <si>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</si>
  <si>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</si>
  <si>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</si>
  <si>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</si>
  <si>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</si>
  <si>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</si>
  <si>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</si>
  <si>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</si>
  <si>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</si>
  <si>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</si>
  <si>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</si>
  <si>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</si>
  <si>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</si>
  <si>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</si>
  <si>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</si>
  <si>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</si>
  <si>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</si>
  <si>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</si>
  <si>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</si>
  <si>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</si>
  <si>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</si>
  <si>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</si>
  <si>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</si>
  <si>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</si>
  <si>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</si>
  <si>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</si>
  <si>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</si>
  <si>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</si>
  <si>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</si>
  <si>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</si>
  <si>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</si>
  <si>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</si>
  <si>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</si>
  <si>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</si>
  <si>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</si>
  <si>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</si>
  <si>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</si>
  <si>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</si>
  <si>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</si>
  <si>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</si>
  <si>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</si>
  <si>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</si>
  <si>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</si>
  <si>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</si>
  <si>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</si>
  <si>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</si>
  <si>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</si>
  <si>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</si>
  <si>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</si>
  <si>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</si>
  <si>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</si>
  <si>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</si>
  <si>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</si>
  <si>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</si>
  <si>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</si>
  <si>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</si>
  <si>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</si>
  <si>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</si>
  <si>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</si>
  <si>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</si>
  <si>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</si>
  <si>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</si>
  <si>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</si>
  <si>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</si>
  <si>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</si>
  <si>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</si>
  <si>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</si>
  <si>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</si>
  <si>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</si>
  <si>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</si>
  <si>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</si>
  <si>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</si>
  <si>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</si>
  <si>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</si>
  <si>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</si>
  <si>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</si>
  <si>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</si>
  <si>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</si>
  <si>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</si>
  <si>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</si>
  <si>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</si>
  <si>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</si>
  <si>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</si>
  <si>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</si>
  <si>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</si>
  <si>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</si>
  <si>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</si>
  <si>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</si>
  <si>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</si>
  <si>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</si>
  <si>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</si>
  <si>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</si>
  <si>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</si>
  <si>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</si>
  <si>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</si>
  <si>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</si>
  <si>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</si>
  <si>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</si>
  <si>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</si>
  <si>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</si>
  <si>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</si>
  <si>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</si>
  <si>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</si>
  <si>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</si>
  <si>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</si>
  <si>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</si>
  <si>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</si>
  <si>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</si>
  <si>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</si>
  <si>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</si>
  <si>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</si>
  <si>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</si>
  <si>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</si>
  <si>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</si>
  <si>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</si>
  <si>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</si>
  <si>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</si>
  <si>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</si>
  <si>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</si>
  <si>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</si>
  <si>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</si>
  <si>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</si>
  <si>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</si>
  <si>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</si>
  <si>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</si>
  <si>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</si>
  <si>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</si>
  <si>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</si>
  <si>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</si>
  <si>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</si>
  <si>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</si>
  <si>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</si>
  <si>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</si>
  <si>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</si>
  <si>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</si>
  <si>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</si>
  <si>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</si>
  <si>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</si>
  <si>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</si>
  <si>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</si>
  <si>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</si>
  <si>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</si>
  <si>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</si>
  <si>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</si>
  <si>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</si>
  <si>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</si>
  <si>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</si>
  <si>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</si>
  <si>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</si>
  <si>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</si>
  <si>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</si>
  <si>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</si>
  <si>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</si>
  <si>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</si>
  <si>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</si>
  <si>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</si>
  <si>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</si>
  <si>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</si>
  <si>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</si>
  <si>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</si>
  <si>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</si>
  <si>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</si>
  <si>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</si>
  <si>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</si>
  <si>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</si>
  <si>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</si>
  <si>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</si>
  <si>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</si>
  <si>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</si>
  <si>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</si>
  <si>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</si>
  <si>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</si>
  <si>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</si>
  <si>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</si>
  <si>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</si>
  <si>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</si>
  <si>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</si>
  <si>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</si>
  <si>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</si>
  <si>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</si>
  <si>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</si>
  <si>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</si>
  <si>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</si>
  <si>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</si>
  <si>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</si>
  <si>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</si>
  <si>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</si>
  <si>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</si>
  <si>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</si>
  <si>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</si>
  <si>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</si>
  <si>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</si>
  <si>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</si>
  <si>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</si>
  <si>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</si>
  <si>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</si>
  <si>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</si>
  <si>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</si>
  <si>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</si>
  <si>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</si>
  <si>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</si>
  <si>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</si>
  <si>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</si>
  <si>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</si>
  <si>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</si>
  <si>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</si>
  <si>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</si>
  <si>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</si>
  <si>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</si>
  <si>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</si>
  <si>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</si>
  <si>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</si>
  <si>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</si>
  <si>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</si>
  <si>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</si>
  <si>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</si>
  <si>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</si>
  <si>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</si>
  <si>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</si>
  <si>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</si>
  <si>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</si>
  <si>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</si>
  <si>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</si>
  <si>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</si>
  <si>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</si>
  <si>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</si>
  <si>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</si>
  <si>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</si>
  <si>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</si>
  <si>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</si>
  <si>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</si>
  <si>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</si>
  <si>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</si>
  <si>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</si>
  <si>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</si>
  <si>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</si>
  <si>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</si>
  <si>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</si>
  <si>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</si>
  <si>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</si>
  <si>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</si>
  <si>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</si>
  <si>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</si>
  <si>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</si>
  <si>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</si>
  <si>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</si>
  <si>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</si>
  <si>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</si>
  <si>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</si>
  <si>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</si>
  <si>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</si>
  <si>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</si>
  <si>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</si>
  <si>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</si>
  <si>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</si>
  <si>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</si>
  <si>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</si>
  <si>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</si>
  <si>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</si>
  <si>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</si>
  <si>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</si>
  <si>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</si>
  <si>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</si>
  <si>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</si>
  <si>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</si>
  <si>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</si>
  <si>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</si>
  <si>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</si>
  <si>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</si>
  <si>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</si>
  <si>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</si>
  <si>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</si>
  <si>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</si>
  <si>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</si>
  <si>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</si>
  <si>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</si>
  <si>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</si>
  <si>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</si>
  <si>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</si>
  <si>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</si>
  <si>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</si>
  <si>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</si>
  <si>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</si>
  <si>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</si>
  <si>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</si>
  <si>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</si>
  <si>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</si>
  <si>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</si>
  <si>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</si>
  <si>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</si>
  <si>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</si>
  <si>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</si>
  <si>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</si>
  <si>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</si>
  <si>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</si>
  <si>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</si>
  <si>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</si>
  <si>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</si>
  <si>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</si>
  <si>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</si>
  <si>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</si>
  <si>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</si>
  <si>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</si>
  <si>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</si>
  <si>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</si>
  <si>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</si>
  <si>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</si>
  <si>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</si>
  <si>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</si>
  <si>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</si>
  <si>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</si>
  <si>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</si>
  <si>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</si>
  <si>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</si>
  <si>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</si>
  <si>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</si>
  <si>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</si>
  <si>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</si>
  <si>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</si>
  <si>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</si>
  <si>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</si>
  <si>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</si>
  <si>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</si>
  <si>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</si>
  <si>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</si>
  <si>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</si>
  <si>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</si>
  <si>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</si>
  <si>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</si>
  <si>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</si>
  <si>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</si>
  <si>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</si>
  <si>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</si>
  <si>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</si>
  <si>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</si>
  <si>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</si>
  <si>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</si>
  <si>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</si>
  <si>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</si>
  <si>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</si>
  <si>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</si>
  <si>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</si>
  <si>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</si>
  <si>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</si>
  <si>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</si>
  <si>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</si>
  <si>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</si>
  <si>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</si>
  <si>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</si>
  <si>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</si>
  <si>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</si>
  <si>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</si>
  <si>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</si>
  <si>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</si>
  <si>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</si>
  <si>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</si>
  <si>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</si>
  <si>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</si>
  <si>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</si>
  <si>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</si>
  <si>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</si>
  <si>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</si>
  <si>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</si>
  <si>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</si>
  <si>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</si>
  <si>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</si>
  <si>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</si>
  <si>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</si>
  <si>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</si>
  <si>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</si>
  <si>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</si>
  <si>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</si>
  <si>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</si>
  <si>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</si>
  <si>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</si>
  <si>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</si>
  <si>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</si>
  <si>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</si>
  <si>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</si>
  <si>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</si>
  <si>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</si>
  <si>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</si>
  <si>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</si>
  <si>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</si>
  <si>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</si>
  <si>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</si>
  <si>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</si>
  <si>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</si>
  <si>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</si>
  <si>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</si>
  <si>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</si>
  <si>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</si>
  <si>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</si>
  <si>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</si>
  <si>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</si>
  <si>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</si>
  <si>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</si>
  <si>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</si>
  <si>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</si>
  <si>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</si>
  <si>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</si>
  <si>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</si>
  <si>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</si>
  <si>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</si>
  <si>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</si>
  <si>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</si>
  <si>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</si>
  <si>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</si>
  <si>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</si>
  <si>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</si>
  <si>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</si>
  <si>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</si>
  <si>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</si>
  <si>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</si>
  <si>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</si>
  <si>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</si>
  <si>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</si>
  <si>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</si>
  <si>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</si>
  <si>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</si>
  <si>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</si>
  <si>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</si>
  <si>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</si>
  <si>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</si>
  <si>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</si>
  <si>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</si>
  <si>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</si>
  <si>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</si>
  <si>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</si>
  <si>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</si>
  <si>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</si>
  <si>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</si>
  <si>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</si>
  <si>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</si>
  <si>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</si>
  <si>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</si>
  <si>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</si>
  <si>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</si>
  <si>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</si>
  <si>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</si>
  <si>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</si>
  <si>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</si>
  <si>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</si>
  <si>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</si>
  <si>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</si>
  <si>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</si>
  <si>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</si>
  <si>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</si>
  <si>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</si>
  <si>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</si>
  <si>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</si>
  <si>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</si>
  <si>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</si>
  <si>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</si>
  <si>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</si>
  <si>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</si>
  <si>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</si>
  <si>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</si>
  <si>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</si>
  <si>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</si>
  <si>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</si>
  <si>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</si>
  <si>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</si>
  <si>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</si>
  <si>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</si>
  <si>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</si>
  <si>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</si>
  <si>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</si>
  <si>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</si>
  <si>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</si>
  <si>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</si>
  <si>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</si>
  <si>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</si>
  <si>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</si>
  <si>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</si>
  <si>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</si>
  <si>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</si>
  <si>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</si>
  <si>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</si>
  <si>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</si>
  <si>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</si>
  <si>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</si>
  <si>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</si>
  <si>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</si>
  <si>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</si>
  <si>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</si>
  <si>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</si>
  <si>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</si>
  <si>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</si>
  <si>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</si>
  <si>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</si>
  <si>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</si>
  <si>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</si>
  <si>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</si>
  <si>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</si>
  <si>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</si>
  <si>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</si>
  <si>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</si>
  <si>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</si>
  <si>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</si>
  <si>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</si>
  <si>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</si>
  <si>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</si>
  <si>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</si>
  <si>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</si>
  <si>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</si>
  <si>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</si>
  <si>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</si>
  <si>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</si>
  <si>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</si>
  <si>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</si>
  <si>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</si>
  <si>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</si>
  <si>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</si>
  <si>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</si>
  <si>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</si>
  <si>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</si>
  <si>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</si>
  <si>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</si>
  <si>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</si>
  <si>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</si>
  <si>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</si>
  <si>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</si>
  <si>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</si>
  <si>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</si>
  <si>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</si>
  <si>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</si>
  <si>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</si>
  <si>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</si>
  <si>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</si>
  <si>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</si>
  <si>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</si>
  <si>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</si>
  <si>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</si>
  <si>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</si>
  <si>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</si>
  <si>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</si>
  <si>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</si>
  <si>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</si>
  <si>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</si>
  <si>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</si>
  <si>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</si>
  <si>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</si>
  <si>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</si>
  <si>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</si>
  <si>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</si>
  <si>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</si>
  <si>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</si>
  <si>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</si>
  <si>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</si>
  <si>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</si>
  <si>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</si>
  <si>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</si>
  <si>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</si>
  <si>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</si>
  <si>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</si>
  <si>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</si>
  <si>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</si>
  <si>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</si>
  <si>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</si>
  <si>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</si>
  <si>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</si>
  <si>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</si>
  <si>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</si>
  <si>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</si>
  <si>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</si>
  <si>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</si>
  <si>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</si>
  <si>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</si>
  <si>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</si>
  <si>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</si>
  <si>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</si>
  <si>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</si>
  <si>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</si>
  <si>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</si>
  <si>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</si>
  <si>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</si>
  <si>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</si>
  <si>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</si>
  <si>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</si>
  <si>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</si>
  <si>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</si>
  <si>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</si>
  <si>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</si>
  <si>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</si>
  <si>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</si>
  <si>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</si>
  <si>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</si>
  <si>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</si>
  <si>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</si>
  <si>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</si>
  <si>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</si>
  <si>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</si>
  <si>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</si>
  <si>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</si>
  <si>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</si>
  <si>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</si>
  <si>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</si>
  <si>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</si>
  <si>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</si>
  <si>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</si>
  <si>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</si>
  <si>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</si>
  <si>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</si>
  <si>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</si>
  <si>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</si>
  <si>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</si>
  <si>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</si>
  <si>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</si>
  <si>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</si>
  <si>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</si>
  <si>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</si>
  <si>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</si>
  <si>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</si>
  <si>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</si>
  <si>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</si>
  <si>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</si>
  <si>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</si>
  <si>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</si>
  <si>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</si>
  <si>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</si>
  <si>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</si>
  <si>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</si>
  <si>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</si>
  <si>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</si>
  <si>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</si>
  <si>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</si>
  <si>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</si>
  <si>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</si>
  <si>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</si>
  <si>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</si>
  <si>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</si>
  <si>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</si>
  <si>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</si>
  <si>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</si>
  <si>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</si>
  <si>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</si>
  <si>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</si>
  <si>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</si>
  <si>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</si>
  <si>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</si>
  <si>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</si>
  <si>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</si>
  <si>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</si>
  <si>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</si>
  <si>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</si>
  <si>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</si>
  <si>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</si>
  <si>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</si>
  <si>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</si>
  <si>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</si>
  <si>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</si>
  <si>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</si>
  <si>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</si>
  <si>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</si>
  <si>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</si>
  <si>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</si>
  <si>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</si>
  <si>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</si>
  <si>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</si>
  <si>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</si>
  <si>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</si>
  <si>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</si>
  <si>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</si>
  <si>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</si>
  <si>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</si>
  <si>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</si>
  <si>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</si>
  <si>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</si>
  <si>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</si>
  <si>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</si>
  <si>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</si>
  <si>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</si>
  <si>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</si>
  <si>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</si>
  <si>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</si>
  <si>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</si>
  <si>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</si>
  <si>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</si>
  <si>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</si>
  <si>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</si>
  <si>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</si>
  <si>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</si>
  <si>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</si>
  <si>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</si>
  <si>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</si>
  <si>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</si>
  <si>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</si>
  <si>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</si>
  <si>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</si>
  <si>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</si>
  <si>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</si>
  <si>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</si>
  <si>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</si>
  <si>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</si>
  <si>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</si>
  <si>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</si>
  <si>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</si>
  <si>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</si>
  <si>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</si>
  <si>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</si>
  <si>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</si>
  <si>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</si>
  <si>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</si>
  <si>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</si>
  <si>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</si>
  <si>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</si>
  <si>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</si>
  <si>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</si>
  <si>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</si>
  <si>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</si>
  <si>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</si>
  <si>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</si>
  <si>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</si>
  <si>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</si>
  <si>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</si>
  <si>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</si>
  <si>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</si>
  <si>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</si>
  <si>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</si>
  <si>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</si>
  <si>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</si>
  <si>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</si>
  <si>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</si>
  <si>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</si>
  <si>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</si>
  <si>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</si>
  <si>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</si>
  <si>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</si>
  <si>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</si>
  <si>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</si>
  <si>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</si>
  <si>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</si>
  <si>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</si>
  <si>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</si>
  <si>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</si>
  <si>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</si>
  <si>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</si>
  <si>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</si>
  <si>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</si>
  <si>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</si>
  <si>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</si>
  <si>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</si>
  <si>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</si>
  <si>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</si>
  <si>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</si>
  <si>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</si>
  <si>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</si>
  <si>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</si>
  <si>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</si>
  <si>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</si>
  <si>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</si>
  <si>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</si>
  <si>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</si>
  <si>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</si>
  <si>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</si>
  <si>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</si>
  <si>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</si>
  <si>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</si>
  <si>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</si>
  <si>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</si>
  <si>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</si>
  <si>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</si>
  <si>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</si>
  <si>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</si>
  <si>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</si>
  <si>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</si>
  <si>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</si>
  <si>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</si>
  <si>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</si>
  <si>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</si>
  <si>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</si>
  <si>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</si>
  <si>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</si>
  <si>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</si>
  <si>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</si>
  <si>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</si>
  <si>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</si>
  <si>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</si>
  <si>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</si>
  <si>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</si>
  <si>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</si>
  <si>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</si>
  <si>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</si>
  <si>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</si>
  <si>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</si>
  <si>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</si>
  <si>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</si>
  <si>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</si>
  <si>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</si>
  <si>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</si>
  <si>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</si>
  <si>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</si>
  <si>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</si>
  <si>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</si>
  <si>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</si>
  <si>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</si>
  <si>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</si>
  <si>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</si>
  <si>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</si>
  <si>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</si>
  <si>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</si>
  <si>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</si>
  <si>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</si>
  <si>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</si>
  <si>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</si>
  <si>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</si>
  <si>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</si>
  <si>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</si>
  <si>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</si>
  <si>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</si>
  <si>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</si>
  <si>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</si>
  <si>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</si>
  <si>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</si>
  <si>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</si>
  <si>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</si>
  <si>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</si>
  <si>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</si>
  <si>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</si>
  <si>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</si>
  <si>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</si>
  <si>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</si>
  <si>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</si>
  <si>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</si>
  <si>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</si>
  <si>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</si>
  <si>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</si>
  <si>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</si>
  <si>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</si>
  <si>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</si>
  <si>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</si>
  <si>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</si>
  <si>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</si>
  <si>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</si>
  <si>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</si>
  <si>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</si>
  <si>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</si>
  <si>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</si>
  <si>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</si>
  <si>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</si>
  <si>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</si>
  <si>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</si>
  <si>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</si>
  <si>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</si>
  <si>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</si>
  <si>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</si>
  <si>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</si>
  <si>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</si>
  <si>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</si>
  <si>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</si>
  <si>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</si>
  <si>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</si>
  <si>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</si>
  <si>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</si>
  <si>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</si>
  <si>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</si>
  <si>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</si>
  <si>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</si>
  <si>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</si>
  <si>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</si>
  <si>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</si>
  <si>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</si>
  <si>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</si>
  <si>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</si>
  <si>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</si>
  <si>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</si>
  <si>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</si>
  <si>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</si>
  <si>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</si>
  <si>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</si>
  <si>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</si>
  <si>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</si>
  <si>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</si>
  <si>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</si>
  <si>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</si>
  <si>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</si>
  <si>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</si>
  <si>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</si>
  <si>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</si>
  <si>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</si>
  <si>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</si>
  <si>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</si>
  <si>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</si>
  <si>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</si>
  <si>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</si>
  <si>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</si>
  <si>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</si>
  <si>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</si>
  <si>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</si>
  <si>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</si>
  <si>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</si>
  <si>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</si>
  <si>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</si>
  <si>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</si>
  <si>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</si>
  <si>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</si>
  <si>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</si>
  <si>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</si>
  <si>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</si>
  <si>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</si>
  <si>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</si>
  <si>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</si>
  <si>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</si>
  <si>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</si>
  <si>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</si>
  <si>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</si>
  <si>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</si>
  <si>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</si>
  <si>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</si>
  <si>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</si>
  <si>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</si>
  <si>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</si>
  <si>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</si>
  <si>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</si>
  <si>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</si>
  <si>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</si>
  <si>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</si>
  <si>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</si>
  <si>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</si>
  <si>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</si>
  <si>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</si>
  <si>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</si>
  <si>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</si>
  <si>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</si>
  <si>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</si>
  <si>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</si>
  <si>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</si>
  <si>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</si>
  <si>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</si>
  <si>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</si>
  <si>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</si>
  <si>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</si>
  <si>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</si>
  <si>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</si>
  <si>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</si>
  <si>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</si>
  <si>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</si>
  <si>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</si>
  <si>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</si>
  <si>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</si>
  <si>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</si>
  <si>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</si>
  <si>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</si>
  <si>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</si>
  <si>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</si>
  <si>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</si>
  <si>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</si>
  <si>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</si>
  <si>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</si>
  <si>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</si>
  <si>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</si>
  <si>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</si>
  <si>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</si>
  <si>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</si>
  <si>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</si>
  <si>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</si>
  <si>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</si>
  <si>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</si>
  <si>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</si>
  <si>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</si>
  <si>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</si>
  <si>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</si>
  <si>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</si>
  <si>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</si>
  <si>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</si>
  <si>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</si>
  <si>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</si>
  <si>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</si>
  <si>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</si>
  <si>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</si>
  <si>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</si>
  <si>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</si>
  <si>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</si>
  <si>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</si>
  <si>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</si>
  <si>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</si>
  <si>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</si>
  <si>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</si>
  <si>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</si>
  <si>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</si>
  <si>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</si>
  <si>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</si>
  <si>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</si>
  <si>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</si>
  <si>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</si>
  <si>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</si>
  <si>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</si>
  <si>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</si>
  <si>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</si>
  <si>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</si>
  <si>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</si>
  <si>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</si>
  <si>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</si>
  <si>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</si>
  <si>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</si>
  <si>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</si>
  <si>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</si>
  <si>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</si>
  <si>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</si>
  <si>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</si>
  <si>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</si>
  <si>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</si>
  <si>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</si>
  <si>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</si>
  <si>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</si>
  <si>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</si>
  <si>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</si>
  <si>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</si>
  <si>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</si>
  <si>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</si>
  <si>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</si>
  <si>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</si>
  <si>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</si>
  <si>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</si>
  <si>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</si>
  <si>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</si>
  <si>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</si>
  <si>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</si>
  <si>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</si>
  <si>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</si>
  <si>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</si>
  <si>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</si>
  <si>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</si>
  <si>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</si>
  <si>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</si>
  <si>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</si>
  <si>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</si>
  <si>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</si>
  <si>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</si>
  <si>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</si>
  <si>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</si>
  <si>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</si>
  <si>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</si>
  <si>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</si>
  <si>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</si>
  <si>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</si>
  <si>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</si>
  <si>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</si>
  <si>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</si>
  <si>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</si>
  <si>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</si>
  <si>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</si>
  <si>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</si>
  <si>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</si>
  <si>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</si>
  <si>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</si>
  <si>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</si>
  <si>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</si>
  <si>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</si>
  <si>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</si>
  <si>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</si>
  <si>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</si>
  <si>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</si>
  <si>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</si>
  <si>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</si>
  <si>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</si>
  <si>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</si>
  <si>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</si>
  <si>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</si>
  <si>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</si>
  <si>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</si>
  <si>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</si>
  <si>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</si>
  <si>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</si>
  <si>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</si>
  <si>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</si>
  <si>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</si>
  <si>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</si>
  <si>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</si>
  <si>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</si>
  <si>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</si>
  <si>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</si>
  <si>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</si>
  <si>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</si>
  <si>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</si>
  <si>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</si>
  <si>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</si>
  <si>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</si>
  <si>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</si>
  <si>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</si>
  <si>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</si>
  <si>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</si>
  <si>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</si>
  <si>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</si>
  <si>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</si>
  <si>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</si>
  <si>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</si>
  <si>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</si>
  <si>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</si>
  <si>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</si>
  <si>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</si>
  <si>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</si>
  <si>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</si>
  <si>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</si>
  <si>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</si>
  <si>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</si>
  <si>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</si>
  <si>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</si>
  <si>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</si>
  <si>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</si>
  <si>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</si>
  <si>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</si>
  <si>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</si>
  <si>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</si>
  <si>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</si>
  <si>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</si>
  <si>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</si>
  <si>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</si>
  <si>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</si>
  <si>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</si>
  <si>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</si>
  <si>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</si>
  <si>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</si>
  <si>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</si>
  <si>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</si>
  <si>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</si>
  <si>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</si>
  <si>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</si>
  <si>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</si>
  <si>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</si>
  <si>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</si>
  <si>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</si>
  <si>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</si>
  <si>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</si>
  <si>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</si>
  <si>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</si>
  <si>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</si>
  <si>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</si>
  <si>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</si>
  <si>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</si>
  <si>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</si>
  <si>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</si>
  <si>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</si>
  <si>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</si>
  <si>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</si>
  <si>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</si>
  <si>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</si>
  <si>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</si>
  <si>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</si>
  <si>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</si>
  <si>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</si>
  <si>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</si>
  <si>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</si>
  <si>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</si>
  <si>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</si>
  <si>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</si>
  <si>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</si>
  <si>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</si>
  <si>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</si>
  <si>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</si>
  <si>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</si>
  <si>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</si>
  <si>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</si>
  <si>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</si>
  <si>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</si>
  <si>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</si>
  <si>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</si>
  <si>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</si>
  <si>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</si>
  <si>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</si>
  <si>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</si>
  <si>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</si>
  <si>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</si>
  <si>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</si>
  <si>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</si>
  <si>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</si>
  <si>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</si>
  <si>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</si>
  <si>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</si>
  <si>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</si>
  <si>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</si>
  <si>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</si>
  <si>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</si>
  <si>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</si>
  <si>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</si>
  <si>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</si>
  <si>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</si>
  <si>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</si>
  <si>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</si>
  <si>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</si>
  <si>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</si>
  <si>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</si>
  <si>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</si>
  <si>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</si>
  <si>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</si>
  <si>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</si>
  <si>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</si>
  <si>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</si>
  <si>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</si>
  <si>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</si>
  <si>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</si>
  <si>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</si>
  <si>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</si>
  <si>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</si>
  <si>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</si>
  <si>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</si>
  <si>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</si>
  <si>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</si>
  <si>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</si>
  <si>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</si>
  <si>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</si>
  <si>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</si>
  <si>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</si>
  <si>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</si>
  <si>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</si>
  <si>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</si>
  <si>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</si>
  <si>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</si>
  <si>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</si>
  <si>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</si>
  <si>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</si>
  <si>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</si>
  <si>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</si>
  <si>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</si>
  <si>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</si>
  <si>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</si>
  <si>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</si>
  <si>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</si>
  <si>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</si>
  <si>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</si>
  <si>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</si>
  <si>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</si>
  <si>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</si>
  <si>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</si>
  <si>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</si>
  <si>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</si>
  <si>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</si>
  <si>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</si>
  <si>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</si>
  <si>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</si>
  <si>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</si>
  <si>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</si>
  <si>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</si>
  <si>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</si>
  <si>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</si>
  <si>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</si>
  <si>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</si>
  <si>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</si>
  <si>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</si>
  <si>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</si>
  <si>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</si>
  <si>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</si>
  <si>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</si>
  <si>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</si>
  <si>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</si>
  <si>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</si>
  <si>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</si>
  <si>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</si>
  <si>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</si>
  <si>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</si>
  <si>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</si>
  <si>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</si>
  <si>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</si>
  <si>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</si>
  <si>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</si>
  <si>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</si>
  <si>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</si>
  <si>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</si>
  <si>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</si>
  <si>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</si>
  <si>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</si>
  <si>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</si>
  <si>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</si>
  <si>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</si>
  <si>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</si>
  <si>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</si>
  <si>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</si>
  <si>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</si>
  <si>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</si>
  <si>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</si>
  <si>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</si>
  <si>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</si>
  <si>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</si>
  <si>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</si>
  <si>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</si>
  <si>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</si>
  <si>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</si>
  <si>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</si>
  <si>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</si>
  <si>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</si>
  <si>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</si>
  <si>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</si>
  <si>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</si>
  <si>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</si>
  <si>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</si>
  <si>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</si>
  <si>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</si>
  <si>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</si>
  <si>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</si>
  <si>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</si>
  <si>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</si>
  <si>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</si>
  <si>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</si>
  <si>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</si>
  <si>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</si>
  <si>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</si>
  <si>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</si>
  <si>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</si>
  <si>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</si>
  <si>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</si>
  <si>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</si>
  <si>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</si>
  <si>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</si>
  <si>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</si>
  <si>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</si>
  <si>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</si>
  <si>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</si>
  <si>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</si>
  <si>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</si>
  <si>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</si>
  <si>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</si>
  <si>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</si>
  <si>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</si>
  <si>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</si>
  <si>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</si>
  <si>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</si>
  <si>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</si>
  <si>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</si>
  <si>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</si>
  <si>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</si>
  <si>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</si>
  <si>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</si>
  <si>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</si>
  <si>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</si>
  <si>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</si>
  <si>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</si>
  <si>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</si>
  <si>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</si>
  <si>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</si>
  <si>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</si>
  <si>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</si>
  <si>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</si>
  <si>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</si>
  <si>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</si>
  <si>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</si>
  <si>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</si>
  <si>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</si>
  <si>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</si>
  <si>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</si>
  <si>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</si>
  <si>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</si>
  <si>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</si>
  <si>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</si>
  <si>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</si>
  <si>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</si>
  <si>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</si>
  <si>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</si>
  <si>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</si>
  <si>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</si>
  <si>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</si>
  <si>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</si>
  <si>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</si>
  <si>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</si>
  <si>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</si>
  <si>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</si>
  <si>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</si>
  <si>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</si>
  <si>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</si>
  <si>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</si>
  <si>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</si>
  <si>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</si>
  <si>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</si>
  <si>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</si>
  <si>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</si>
  <si>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</si>
  <si>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</si>
  <si>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</si>
  <si>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</si>
  <si>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</si>
  <si>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</si>
  <si>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</si>
  <si>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</si>
  <si>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</si>
  <si>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</si>
  <si>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</si>
  <si>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</si>
  <si>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</si>
  <si>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</si>
  <si>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</si>
  <si>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</si>
  <si>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</si>
  <si>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</si>
  <si>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</si>
  <si>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</si>
  <si>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</si>
  <si>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</si>
  <si>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</si>
  <si>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</si>
  <si>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</si>
  <si>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</si>
  <si>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</si>
  <si>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</si>
  <si>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</si>
  <si>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</si>
  <si>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</si>
  <si>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</si>
  <si>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</si>
  <si>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</si>
  <si>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</si>
  <si>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</si>
  <si>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</si>
  <si>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</si>
  <si>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</si>
  <si>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</si>
  <si>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</si>
  <si>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</si>
  <si>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</si>
  <si>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</si>
  <si>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</si>
  <si>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</si>
  <si>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</si>
  <si>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</si>
  <si>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</si>
  <si>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</si>
  <si>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</si>
  <si>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</si>
  <si>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</si>
  <si>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</si>
  <si>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</si>
  <si>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</si>
  <si>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</si>
  <si>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</si>
  <si>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</si>
  <si>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</si>
  <si>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</si>
  <si>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</si>
  <si>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</si>
  <si>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</si>
  <si>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</si>
  <si>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</si>
  <si>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</si>
  <si>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</si>
  <si>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</si>
  <si>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</si>
  <si>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</si>
  <si>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</si>
  <si>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</si>
  <si>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</si>
  <si>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</si>
  <si>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</si>
  <si>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</si>
  <si>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</si>
  <si>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</si>
  <si>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</si>
  <si>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</si>
  <si>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</si>
  <si>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</si>
  <si>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</si>
  <si>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</si>
  <si>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</si>
  <si>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</si>
  <si>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</si>
  <si>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</si>
  <si>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</si>
  <si>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</si>
  <si>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</si>
  <si>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</si>
  <si>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</si>
  <si>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</si>
  <si>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</si>
  <si>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</si>
  <si>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</si>
  <si>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</si>
  <si>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</si>
  <si>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</si>
  <si>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</si>
  <si>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</si>
  <si>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</si>
  <si>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</si>
  <si>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</si>
  <si>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</si>
  <si>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</si>
  <si>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</si>
  <si>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</si>
  <si>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</si>
  <si>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</si>
  <si>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</si>
  <si>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</si>
  <si>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</si>
  <si>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</si>
  <si>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</si>
  <si>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</si>
  <si>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</si>
  <si>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</si>
  <si>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</si>
  <si>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</si>
  <si>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</si>
  <si>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</si>
  <si>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</si>
  <si>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</si>
  <si>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</si>
  <si>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</si>
  <si>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</si>
  <si>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</si>
  <si>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</si>
  <si>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</si>
  <si>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</si>
  <si>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</si>
  <si>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</si>
  <si>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</si>
  <si>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</si>
  <si>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</si>
  <si>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</si>
  <si>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</si>
  <si>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</si>
  <si>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</si>
  <si>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</si>
  <si>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</si>
  <si>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</si>
  <si>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</si>
  <si>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</si>
  <si>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</si>
  <si>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</si>
  <si>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</si>
  <si>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</si>
  <si>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</si>
  <si>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</si>
  <si>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</si>
  <si>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</si>
  <si>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</si>
  <si>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</si>
  <si>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</si>
  <si>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</si>
  <si>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</si>
  <si>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</si>
  <si>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</si>
  <si>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</si>
  <si>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</si>
  <si>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</si>
  <si>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</si>
  <si>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</si>
  <si>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</si>
  <si>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</si>
  <si>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</si>
  <si>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</si>
  <si>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</si>
  <si>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</si>
  <si>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</si>
  <si>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</si>
  <si>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</si>
  <si>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</si>
  <si>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</si>
  <si>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</si>
  <si>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</si>
  <si>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</si>
  <si>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</si>
  <si>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</si>
  <si>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</si>
  <si>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</si>
  <si>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</si>
  <si>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</si>
  <si>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</si>
  <si>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</si>
  <si>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</si>
  <si>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</si>
  <si>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</si>
  <si>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</si>
  <si>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</si>
  <si>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</si>
  <si>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</si>
  <si>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</si>
  <si>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</si>
  <si>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</si>
  <si>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</si>
  <si>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</si>
  <si>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</si>
  <si>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</si>
  <si>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</si>
  <si>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</si>
  <si>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</si>
  <si>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</si>
  <si>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</si>
  <si>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</si>
  <si>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</si>
  <si>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</si>
  <si>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</si>
  <si>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</si>
  <si>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</si>
  <si>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</si>
  <si>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</si>
  <si>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</si>
  <si>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</si>
  <si>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</si>
  <si>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</si>
  <si>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</si>
  <si>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</si>
  <si>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</si>
  <si>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</si>
  <si>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</si>
  <si>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</si>
  <si>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</si>
  <si>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</si>
  <si>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</si>
  <si>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</si>
  <si>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</si>
  <si>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</si>
  <si>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</si>
  <si>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</si>
  <si>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</si>
  <si>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</si>
  <si>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</si>
  <si>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</si>
  <si>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</si>
  <si>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</si>
  <si>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</si>
  <si>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</si>
  <si>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</si>
  <si>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</si>
  <si>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</si>
  <si>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</si>
  <si>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</si>
  <si>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</si>
  <si>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</si>
  <si>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</si>
  <si>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</si>
  <si>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</si>
  <si>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</si>
  <si>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</si>
  <si>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</si>
  <si>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</si>
  <si>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</si>
  <si>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</si>
  <si>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</si>
  <si>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</si>
  <si>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</si>
  <si>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</si>
  <si>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</si>
  <si>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</si>
  <si>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</si>
  <si>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</si>
  <si>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</si>
  <si>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</si>
  <si>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</si>
  <si>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</si>
  <si>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</si>
  <si>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</si>
  <si>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</si>
  <si>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</si>
  <si>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</si>
  <si>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</si>
  <si>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</si>
  <si>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</si>
  <si>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</si>
  <si>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</si>
  <si>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</si>
  <si>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</si>
  <si>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</si>
  <si>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</si>
  <si>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</si>
  <si>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</si>
  <si>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</si>
  <si>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</si>
  <si>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</si>
  <si>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</si>
  <si>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</si>
  <si>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</si>
  <si>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</si>
  <si>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</si>
  <si>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</si>
  <si>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</si>
  <si>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</si>
  <si>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</si>
  <si>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</si>
  <si>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</si>
  <si>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</si>
  <si>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</si>
  <si>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</si>
  <si>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</si>
  <si>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</si>
  <si>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</si>
  <si>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</si>
  <si>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</si>
  <si>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</si>
  <si>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</si>
  <si>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</si>
  <si>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</si>
  <si>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</si>
  <si>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</si>
  <si>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</si>
  <si>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</si>
  <si>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</si>
  <si>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</si>
  <si>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</si>
  <si>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</si>
  <si>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</si>
  <si>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</si>
  <si>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</si>
  <si>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</si>
  <si>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</si>
  <si>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</si>
  <si>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</si>
  <si>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</si>
  <si>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</si>
  <si>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</si>
  <si>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</si>
  <si>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</si>
  <si>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</si>
  <si>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</si>
  <si>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</si>
  <si>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</si>
  <si>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</si>
  <si>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</si>
  <si>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</si>
  <si>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</si>
  <si>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</si>
  <si>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</si>
  <si>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</si>
  <si>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</si>
  <si>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</si>
  <si>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</si>
  <si>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</si>
  <si>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</si>
  <si>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</si>
  <si>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</si>
  <si>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</si>
  <si>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</si>
  <si>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</si>
  <si>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</si>
  <si>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</si>
  <si>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</si>
  <si>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</si>
  <si>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</si>
  <si>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</si>
  <si>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</si>
  <si>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</si>
  <si>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</si>
  <si>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</si>
  <si>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</si>
  <si>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</si>
  <si>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</si>
  <si>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</si>
  <si>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</si>
  <si>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</si>
  <si>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</si>
  <si>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</si>
  <si>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</si>
  <si>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</si>
  <si>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</si>
  <si>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</si>
  <si>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</si>
  <si>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</si>
  <si>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</si>
  <si>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</si>
  <si>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</si>
  <si>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</si>
  <si>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</si>
  <si>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</si>
  <si>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</si>
  <si>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</si>
  <si>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</si>
  <si>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</si>
  <si>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</si>
  <si>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</si>
  <si>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</si>
  <si>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</si>
  <si>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</si>
  <si>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</si>
  <si>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</si>
  <si>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</si>
  <si>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</si>
  <si>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</si>
  <si>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</si>
  <si>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</si>
  <si>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</si>
  <si>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</si>
  <si>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</si>
  <si>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</si>
  <si>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</si>
  <si>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</si>
  <si>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</si>
  <si>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</si>
  <si>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</si>
  <si>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</si>
  <si>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</si>
  <si>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</si>
  <si>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</si>
  <si>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</si>
  <si>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</si>
  <si>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</si>
  <si>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</si>
  <si>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</si>
  <si>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</si>
  <si>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</si>
  <si>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</si>
  <si>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</si>
  <si>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</si>
  <si>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</si>
  <si>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</si>
  <si>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</si>
  <si>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</si>
  <si>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</si>
  <si>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</si>
  <si>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</si>
  <si>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</si>
  <si>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</si>
  <si>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</si>
  <si>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</si>
  <si>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</si>
  <si>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</si>
  <si>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</si>
  <si>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</si>
  <si>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</si>
  <si>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</si>
  <si>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</si>
  <si>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</si>
  <si>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</si>
  <si>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</si>
  <si>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</si>
  <si>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</si>
  <si>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</si>
  <si>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</si>
  <si>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</si>
  <si>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</si>
  <si>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</si>
  <si>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</si>
  <si>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</si>
  <si>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</si>
  <si>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</si>
  <si>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</si>
  <si>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</si>
  <si>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</si>
  <si>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</si>
  <si>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</si>
  <si>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</si>
  <si>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</si>
  <si>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</si>
  <si>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</si>
  <si>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</si>
  <si>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</si>
  <si>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</si>
  <si>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</si>
  <si>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</si>
  <si>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</si>
  <si>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</si>
  <si>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</si>
  <si>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</si>
  <si>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</si>
  <si>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</si>
  <si>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</si>
  <si>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</si>
  <si>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</si>
  <si>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</si>
  <si>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</si>
  <si>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</si>
  <si>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</si>
  <si>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</si>
  <si>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</si>
  <si>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</si>
  <si>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</si>
  <si>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</si>
  <si>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</si>
  <si>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</si>
  <si>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</si>
  <si>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</si>
  <si>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</si>
  <si>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</si>
  <si>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</si>
  <si>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</si>
  <si>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</si>
  <si>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</si>
  <si>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</si>
  <si>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</si>
  <si>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</si>
  <si>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</si>
  <si>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</si>
  <si>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</si>
  <si>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</si>
  <si>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</si>
  <si>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</si>
  <si>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</si>
  <si>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</si>
  <si>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</si>
  <si>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</si>
  <si>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</si>
  <si>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</si>
  <si>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</si>
  <si>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</si>
  <si>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</si>
  <si>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</si>
  <si>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</si>
  <si>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</si>
  <si>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</si>
  <si>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</si>
  <si>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</si>
  <si>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</si>
  <si>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</si>
  <si>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</si>
  <si>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</si>
  <si>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</si>
  <si>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</si>
  <si>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</si>
  <si>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</si>
  <si>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</si>
  <si>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</si>
  <si>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</si>
  <si>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</si>
  <si>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</si>
  <si>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</si>
  <si>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</si>
  <si>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</si>
  <si>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</si>
  <si>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</si>
  <si>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</si>
  <si>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</si>
  <si>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</si>
  <si>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</si>
  <si>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</si>
  <si>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</si>
  <si>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</si>
  <si>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</si>
  <si>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</si>
  <si>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</si>
  <si>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</si>
  <si>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</si>
  <si>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</si>
  <si>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</si>
  <si>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</si>
  <si>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</si>
  <si>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</si>
  <si>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</si>
  <si>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</si>
  <si>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</si>
  <si>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</si>
  <si>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</si>
  <si>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</si>
  <si>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</si>
  <si>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</si>
  <si>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</si>
  <si>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</si>
  <si>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</si>
  <si>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</si>
  <si>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</si>
  <si>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</si>
  <si>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</si>
  <si>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</si>
  <si>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</si>
  <si>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</si>
  <si>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</si>
  <si>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</si>
  <si>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</si>
  <si>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</si>
  <si>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</si>
  <si>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</si>
  <si>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</si>
  <si>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</si>
  <si>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</si>
  <si>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</si>
  <si>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</si>
  <si>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</si>
  <si>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</si>
  <si>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</si>
  <si>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</si>
  <si>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</si>
  <si>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</si>
  <si>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</si>
  <si>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</si>
  <si>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</si>
  <si>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</si>
  <si>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</si>
  <si>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</si>
  <si>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</si>
  <si>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</si>
  <si>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</si>
  <si>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</si>
  <si>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</si>
  <si>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</si>
  <si>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</si>
  <si>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</si>
  <si>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</si>
  <si>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</si>
  <si>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</si>
  <si>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</si>
  <si>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</si>
  <si>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</si>
  <si>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</si>
  <si>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</si>
  <si>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</si>
  <si>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</si>
  <si>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</si>
  <si>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</si>
  <si>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</si>
  <si>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</si>
  <si>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</si>
  <si>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</si>
  <si>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</si>
  <si>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</si>
  <si>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</si>
  <si>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</si>
  <si>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</si>
  <si>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</si>
  <si>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</si>
  <si>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</si>
  <si>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</si>
  <si>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</si>
  <si>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</si>
  <si>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</si>
  <si>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</si>
  <si>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</si>
  <si>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</si>
  <si>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</si>
  <si>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</si>
  <si>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</si>
  <si>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</si>
  <si>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</si>
  <si>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</si>
  <si>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</si>
  <si>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</si>
  <si>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</si>
  <si>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</si>
  <si>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</si>
  <si>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</si>
  <si>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</si>
  <si>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</si>
  <si>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</si>
  <si>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</si>
  <si>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</si>
  <si>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</si>
  <si>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</si>
  <si>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</si>
  <si>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</si>
  <si>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</si>
  <si>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</si>
  <si>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</si>
  <si>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</si>
  <si>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</si>
  <si>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</si>
  <si>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</si>
  <si>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</si>
  <si>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</si>
  <si>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</si>
  <si>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</si>
  <si>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</si>
  <si>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</si>
  <si>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</si>
  <si>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</si>
  <si>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</si>
  <si>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</si>
  <si>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</si>
  <si>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</si>
  <si>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</si>
  <si>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</si>
  <si>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</si>
  <si>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</si>
  <si>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</si>
  <si>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</si>
  <si>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</si>
  <si>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</si>
  <si>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</si>
  <si>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</si>
  <si>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</si>
  <si>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</si>
  <si>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</si>
  <si>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</si>
  <si>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</si>
  <si>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</si>
  <si>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</si>
  <si>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</si>
  <si>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</si>
  <si>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</si>
  <si>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</si>
  <si>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</si>
  <si>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</si>
  <si>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</si>
  <si>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</si>
  <si>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</si>
  <si>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</si>
  <si>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</si>
  <si>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</si>
  <si>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</si>
  <si>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</si>
  <si>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</si>
  <si>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</si>
  <si>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</si>
  <si>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</si>
  <si>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</si>
  <si>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</si>
  <si>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</si>
  <si>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</si>
  <si>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</si>
  <si>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</si>
  <si>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</si>
  <si>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</si>
  <si>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</si>
  <si>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</si>
  <si>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</si>
  <si>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</si>
  <si>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</si>
  <si>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</si>
  <si>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</si>
  <si>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</si>
  <si>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</si>
  <si>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</si>
  <si>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</si>
  <si>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</si>
  <si>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</si>
  <si>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</si>
  <si>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</si>
  <si>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</si>
  <si>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</si>
  <si>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</si>
  <si>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</si>
  <si>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</si>
  <si>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</si>
  <si>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</si>
  <si>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</si>
  <si>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</si>
  <si>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</si>
  <si>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</si>
  <si>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</si>
  <si>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</si>
  <si>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</si>
  <si>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</si>
  <si>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</si>
  <si>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</si>
  <si>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</si>
  <si>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</si>
  <si>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</si>
  <si>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</si>
  <si>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</si>
  <si>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</si>
  <si>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</si>
  <si>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</si>
  <si>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</si>
  <si>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</si>
  <si>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</si>
  <si>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</si>
  <si>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</si>
  <si>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</si>
  <si>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</si>
  <si>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</si>
  <si>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</si>
  <si>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</si>
  <si>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</si>
  <si>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</si>
  <si>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</si>
  <si>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</si>
  <si>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</si>
  <si>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</si>
  <si>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</si>
  <si>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</si>
  <si>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</si>
  <si>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</si>
  <si>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</si>
  <si>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</si>
  <si>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</si>
  <si>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</si>
  <si>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</si>
  <si>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</si>
  <si>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</si>
  <si>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</si>
  <si>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</si>
  <si>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</si>
  <si>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</si>
  <si>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</si>
  <si>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</si>
  <si>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</si>
  <si>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</si>
  <si>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</si>
  <si>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</si>
  <si>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</si>
  <si>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</si>
  <si>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</si>
  <si>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</si>
  <si>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</si>
  <si>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</si>
  <si>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</si>
  <si>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</si>
  <si>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</si>
  <si>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</si>
  <si>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</si>
  <si>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</si>
  <si>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</si>
  <si>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</si>
  <si>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</si>
  <si>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</si>
  <si>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</si>
  <si>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</si>
  <si>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</si>
  <si>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</si>
  <si>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</si>
  <si>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</si>
  <si>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</si>
  <si>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</si>
  <si>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</si>
  <si>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</si>
  <si>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</si>
  <si>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</si>
  <si>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</si>
  <si>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</si>
  <si>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</si>
  <si>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</si>
  <si>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</si>
  <si>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</si>
  <si>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</si>
  <si>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</si>
  <si>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</si>
  <si>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</si>
  <si>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</si>
  <si>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</si>
  <si>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</si>
  <si>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</si>
  <si>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</si>
  <si>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</si>
  <si>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</si>
  <si>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</si>
  <si>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</si>
  <si>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</si>
  <si>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</si>
  <si>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</si>
  <si>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</si>
  <si>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</si>
  <si>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</si>
  <si>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</si>
  <si>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</si>
  <si>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</si>
  <si>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</si>
  <si>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</si>
  <si>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</si>
  <si>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</si>
  <si>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</si>
  <si>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</si>
  <si>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</si>
  <si>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</si>
  <si>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</si>
  <si>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</si>
  <si>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</si>
  <si>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</si>
  <si>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</si>
  <si>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</si>
  <si>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</si>
  <si>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</si>
  <si>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</si>
  <si>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</si>
  <si>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</si>
  <si>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</si>
  <si>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</si>
  <si>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</si>
  <si>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</si>
  <si>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</si>
  <si>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</si>
  <si>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</si>
  <si>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</si>
  <si>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</si>
  <si>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</si>
  <si>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</si>
  <si>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</si>
  <si>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</si>
  <si>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</si>
  <si>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</si>
  <si>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</si>
  <si>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</si>
  <si>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</si>
  <si>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</si>
  <si>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</si>
  <si>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</si>
  <si>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</si>
  <si>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</si>
  <si>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</si>
  <si>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</si>
  <si>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</si>
  <si>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</si>
  <si>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</si>
  <si>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</si>
  <si>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</si>
  <si>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</si>
  <si>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</si>
  <si>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</si>
  <si>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</si>
  <si>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</si>
  <si>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</si>
  <si>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</si>
  <si>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</si>
  <si>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</si>
  <si>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</si>
  <si>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</si>
  <si>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</si>
  <si>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</si>
  <si>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</si>
  <si>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</si>
  <si>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</si>
  <si>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</si>
  <si>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</si>
  <si>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</si>
  <si>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</si>
  <si>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</si>
  <si>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</si>
  <si>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</si>
  <si>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</si>
  <si>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</si>
  <si>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</si>
  <si>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</si>
  <si>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</si>
  <si>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</si>
  <si>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</si>
  <si>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</si>
  <si>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</si>
  <si>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</si>
  <si>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</si>
  <si>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</si>
  <si>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</si>
  <si>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</si>
  <si>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</si>
  <si>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</si>
  <si>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</si>
  <si>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</si>
  <si>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</si>
  <si>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</si>
  <si>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</si>
  <si>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</si>
  <si>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</si>
  <si>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</si>
  <si>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</si>
  <si>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</si>
  <si>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</si>
  <si>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</si>
  <si>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</si>
  <si>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</si>
  <si>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</si>
  <si>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</si>
  <si>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</si>
  <si>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</si>
  <si>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</si>
  <si>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</si>
  <si>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</si>
  <si>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</si>
  <si>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</si>
  <si>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</si>
  <si>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</si>
  <si>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</si>
  <si>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</si>
  <si>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</si>
  <si>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</si>
  <si>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</si>
  <si>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</si>
  <si>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</si>
  <si>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</si>
  <si>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</si>
  <si>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</si>
  <si>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</si>
  <si>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</si>
  <si>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</si>
  <si>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</si>
  <si>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</si>
  <si>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</si>
  <si>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</si>
  <si>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</si>
  <si>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</si>
  <si>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</si>
  <si>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</si>
  <si>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</si>
  <si>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</si>
  <si>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</si>
  <si>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</si>
  <si>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</si>
  <si>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</si>
  <si>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</si>
  <si>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</si>
  <si>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</si>
  <si>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</si>
  <si>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</si>
  <si>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</si>
  <si>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</si>
  <si>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</si>
  <si>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</si>
  <si>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</si>
  <si>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</si>
  <si>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</si>
  <si>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</si>
  <si>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</si>
  <si>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</si>
  <si>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</si>
  <si>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</si>
  <si>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</si>
  <si>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</si>
  <si>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</si>
  <si>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</si>
  <si>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</si>
  <si>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</si>
  <si>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</si>
  <si>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</si>
  <si>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</si>
  <si>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</si>
  <si>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</si>
  <si>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</si>
  <si>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</si>
  <si>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</si>
  <si>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</si>
  <si>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</si>
  <si>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</si>
  <si>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</si>
  <si>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</si>
  <si>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</si>
  <si>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</si>
  <si>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</si>
  <si>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</si>
  <si>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</si>
  <si>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</si>
  <si>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</si>
  <si>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</si>
  <si>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</si>
  <si>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</si>
  <si>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</si>
  <si>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</si>
  <si>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</si>
  <si>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</si>
  <si>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</si>
  <si>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</si>
  <si>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</si>
  <si>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</si>
  <si>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</si>
  <si>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</si>
  <si>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</si>
  <si>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</si>
  <si>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</si>
  <si>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</si>
  <si>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</si>
  <si>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</si>
  <si>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</si>
  <si>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</si>
  <si>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</si>
  <si>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</si>
  <si>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</si>
  <si>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</si>
  <si>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</si>
  <si>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</si>
  <si>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</si>
  <si>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</si>
  <si>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</si>
  <si>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</si>
  <si>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</si>
  <si>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</si>
  <si>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</si>
  <si>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</si>
  <si>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</si>
  <si>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</si>
  <si>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</si>
  <si>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</si>
  <si>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</si>
  <si>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</si>
  <si>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</si>
  <si>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</si>
  <si>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</si>
  <si>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</si>
  <si>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</si>
  <si>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</si>
  <si>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</si>
  <si>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</si>
  <si>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</si>
  <si>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</si>
  <si>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</si>
  <si>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</si>
  <si>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</si>
  <si>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</si>
  <si>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</si>
  <si>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</si>
  <si>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</si>
  <si>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</si>
  <si>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</si>
  <si>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</si>
  <si>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</si>
  <si>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</si>
  <si>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</si>
  <si>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</si>
  <si>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</si>
  <si>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</si>
  <si>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</si>
  <si>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</si>
  <si>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</si>
  <si>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</si>
  <si>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</si>
  <si>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</si>
  <si>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</si>
  <si>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</si>
  <si>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</si>
  <si>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</si>
  <si>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</si>
  <si>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</si>
  <si>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</si>
  <si>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</si>
  <si>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</si>
  <si>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</si>
  <si>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</si>
  <si>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</si>
  <si>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</si>
  <si>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</si>
  <si>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</si>
  <si>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</si>
  <si>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</si>
  <si>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</si>
  <si>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</si>
  <si>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</si>
  <si>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</si>
  <si>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</si>
  <si>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</si>
  <si>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</si>
  <si>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</si>
  <si>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</si>
  <si>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</si>
  <si>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</si>
  <si>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</si>
  <si>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</si>
  <si>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</si>
  <si>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</si>
  <si>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</si>
  <si>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</si>
  <si>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</si>
  <si>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</si>
  <si>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</si>
  <si>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</si>
  <si>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</si>
  <si>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</si>
  <si>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</si>
  <si>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</si>
  <si>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</si>
  <si>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</si>
  <si>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</si>
  <si>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</si>
  <si>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</si>
  <si>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</si>
  <si>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</si>
  <si>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</si>
  <si>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</si>
  <si>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</si>
  <si>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</si>
  <si>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</si>
  <si>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</si>
  <si>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</si>
  <si>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</si>
  <si>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</si>
  <si>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</si>
  <si>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</si>
  <si>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</si>
  <si>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</si>
  <si>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</si>
  <si>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</si>
  <si>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</si>
  <si>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</si>
  <si>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</si>
  <si>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</si>
  <si>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</si>
  <si>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</si>
  <si>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</si>
  <si>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</si>
  <si>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</si>
  <si>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</si>
  <si>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</si>
  <si>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</si>
  <si>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</si>
  <si>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</si>
  <si>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</si>
  <si>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</si>
  <si>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</si>
  <si>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</si>
  <si>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</si>
  <si>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</si>
  <si>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</si>
  <si>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</si>
  <si>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</si>
  <si>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</si>
  <si>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</si>
  <si>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</si>
  <si>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</si>
  <si>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</si>
  <si>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</si>
  <si>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</si>
  <si>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</si>
  <si>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</si>
  <si>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</si>
  <si>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</si>
  <si>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</si>
  <si>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</si>
  <si>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</si>
  <si>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</si>
  <si>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</si>
  <si>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</si>
  <si>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</si>
  <si>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</si>
  <si>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</si>
  <si>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</si>
  <si>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</si>
  <si>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</si>
  <si>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</si>
  <si>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</si>
  <si>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</si>
  <si>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</si>
  <si>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</si>
  <si>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</si>
  <si>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</si>
  <si>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</si>
  <si>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</si>
  <si>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</si>
  <si>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</si>
  <si>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</si>
  <si>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</si>
  <si>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</si>
  <si>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</si>
  <si>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</si>
  <si>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</si>
  <si>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</si>
  <si>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</si>
  <si>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</si>
  <si>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</si>
  <si>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</si>
  <si>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</si>
  <si>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</si>
  <si>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</si>
  <si>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</si>
  <si>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</si>
  <si>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</si>
  <si>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</si>
  <si>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</si>
  <si>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</si>
  <si>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</si>
  <si>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</si>
  <si>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</si>
  <si>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</si>
  <si>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</si>
  <si>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</si>
  <si>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</si>
  <si>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</si>
  <si>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</si>
  <si>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</si>
  <si>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</si>
  <si>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</si>
  <si>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</si>
  <si>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</si>
  <si>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</si>
  <si>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</si>
  <si>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</si>
  <si>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</si>
  <si>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</si>
  <si>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</si>
  <si>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</si>
  <si>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</si>
  <si>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</si>
  <si>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</si>
  <si>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</si>
  <si>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</si>
  <si>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</si>
  <si>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</si>
  <si>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</si>
  <si>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</si>
  <si>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</si>
  <si>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</si>
  <si>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</si>
  <si>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</si>
  <si>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</si>
  <si>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</si>
  <si>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</si>
  <si>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</si>
  <si>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</si>
  <si>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</si>
  <si>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</si>
  <si>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</si>
  <si>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</si>
  <si>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</si>
  <si>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</si>
  <si>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</si>
  <si>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</si>
  <si>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</si>
  <si>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</si>
  <si>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</si>
  <si>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</si>
  <si>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</si>
  <si>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</si>
  <si>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</si>
  <si>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</si>
  <si>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</si>
  <si>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</si>
  <si>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</si>
  <si>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</si>
  <si>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</si>
  <si>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</si>
  <si>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</si>
  <si>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</si>
  <si>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</si>
  <si>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</si>
  <si>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</si>
  <si>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</si>
  <si>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</si>
  <si>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</si>
  <si>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</si>
  <si>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</si>
  <si>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</si>
  <si>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</si>
  <si>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</si>
  <si>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</si>
  <si>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</si>
  <si>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</si>
  <si>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</si>
  <si>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</si>
  <si>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</si>
  <si>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</si>
  <si>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</si>
  <si>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</si>
  <si>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</si>
  <si>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</si>
  <si>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</si>
  <si>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</si>
  <si>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</si>
  <si>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</si>
  <si>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</si>
  <si>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</si>
  <si>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</si>
  <si>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</si>
  <si>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</si>
  <si>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</si>
  <si>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</si>
  <si>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</si>
  <si>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</si>
  <si>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</si>
  <si>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</si>
  <si>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</si>
  <si>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</si>
  <si>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</si>
  <si>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</si>
  <si>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</si>
  <si>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</si>
  <si>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</si>
  <si>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</si>
  <si>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</si>
  <si>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</si>
  <si>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</si>
  <si>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</si>
  <si>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</si>
  <si>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</si>
  <si>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</si>
  <si>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</si>
  <si>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</si>
  <si>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</si>
  <si>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</si>
  <si>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</si>
  <si>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</si>
  <si>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</si>
  <si>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</si>
  <si>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</si>
  <si>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</si>
  <si>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</si>
  <si>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</si>
  <si>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</si>
  <si>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</si>
  <si>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</si>
  <si>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</si>
  <si>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</si>
  <si>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</si>
  <si>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</si>
  <si>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</si>
  <si>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</si>
  <si>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</si>
  <si>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</si>
  <si>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</si>
  <si>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</si>
  <si>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</si>
  <si>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</si>
  <si>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</si>
  <si>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</si>
  <si>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</si>
  <si>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</si>
  <si>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</si>
  <si>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</si>
  <si>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</si>
  <si>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</si>
  <si>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</si>
  <si>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</si>
  <si>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</si>
  <si>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</si>
  <si>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</si>
  <si>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</si>
  <si>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</si>
  <si>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</si>
  <si>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</si>
  <si>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</si>
  <si>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</si>
  <si>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</si>
  <si>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</si>
  <si>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</si>
  <si>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</si>
  <si>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</si>
  <si>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</si>
  <si>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</si>
  <si>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</si>
  <si>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</si>
  <si>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</si>
  <si>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</si>
  <si>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</si>
  <si>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</si>
  <si>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</si>
  <si>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</si>
  <si>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</si>
  <si>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</si>
  <si>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</si>
  <si>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</si>
  <si>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</si>
  <si>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</si>
  <si>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</si>
  <si>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</si>
  <si>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</si>
  <si>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</si>
  <si>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</si>
  <si>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</si>
  <si>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</si>
  <si>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</si>
  <si>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</si>
  <si>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</si>
  <si>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</si>
  <si>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</si>
  <si>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</si>
  <si>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</si>
  <si>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</si>
  <si>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</si>
  <si>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</si>
  <si>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</si>
  <si>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</si>
  <si>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</si>
  <si>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</si>
  <si>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</si>
  <si>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</si>
  <si>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</si>
  <si>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</si>
  <si>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</si>
  <si>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</si>
  <si>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</si>
  <si>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</si>
  <si>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</si>
  <si>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</si>
  <si>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</si>
  <si>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</si>
  <si>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</si>
  <si>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</si>
  <si>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</si>
  <si>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</si>
  <si>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</si>
  <si>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</si>
  <si>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</si>
  <si>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</si>
  <si>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</si>
  <si>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</si>
  <si>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</si>
  <si>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</si>
  <si>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</si>
  <si>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</si>
  <si>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</si>
  <si>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</si>
  <si>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</si>
  <si>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</si>
  <si>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</si>
  <si>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</si>
  <si>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</si>
  <si>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</si>
  <si>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</si>
  <si>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</si>
  <si>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</si>
  <si>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</si>
  <si>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</si>
  <si>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</si>
  <si>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</si>
  <si>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</si>
  <si>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</si>
  <si>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</si>
  <si>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</si>
  <si>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</si>
  <si>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</si>
  <si>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</si>
  <si>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</si>
  <si>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</si>
  <si>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</si>
  <si>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</si>
  <si>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</si>
  <si>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</si>
  <si>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</si>
  <si>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</si>
  <si>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</si>
  <si>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</si>
  <si>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</si>
  <si>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</si>
  <si>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</si>
  <si>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</si>
  <si>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</si>
  <si>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</si>
  <si>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</si>
  <si>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</si>
  <si>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</si>
  <si>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</si>
  <si>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</si>
  <si>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</si>
  <si>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</si>
  <si>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</si>
  <si>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</si>
  <si>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</si>
  <si>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</si>
  <si>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</si>
  <si>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</si>
  <si>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</si>
  <si>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</si>
  <si>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</si>
  <si>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</si>
  <si>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</si>
  <si>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</si>
  <si>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</si>
  <si>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</si>
  <si>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</si>
  <si>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</si>
  <si>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</si>
  <si>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</si>
  <si>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</si>
  <si>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</si>
  <si>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</si>
  <si>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</si>
  <si>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</si>
  <si>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</si>
  <si>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</si>
  <si>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</si>
  <si>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</si>
  <si>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</si>
  <si>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</si>
  <si>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</si>
  <si>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</si>
  <si>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</si>
  <si>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</si>
  <si>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</si>
  <si>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</si>
  <si>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</si>
  <si>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</si>
  <si>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</si>
  <si>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</si>
  <si>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</si>
  <si>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</si>
  <si>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</si>
  <si>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</si>
  <si>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</si>
  <si>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</si>
  <si>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</si>
  <si>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</si>
  <si>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</si>
  <si>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</si>
  <si>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</si>
  <si>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</si>
  <si>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</si>
  <si>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</si>
  <si>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</si>
  <si>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</si>
  <si>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</si>
  <si>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</si>
  <si>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</si>
  <si>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</si>
  <si>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</si>
  <si>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</si>
  <si>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</si>
  <si>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</si>
  <si>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</si>
  <si>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</si>
  <si>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</si>
  <si>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</si>
  <si>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</si>
  <si>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</si>
  <si>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</si>
  <si>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</si>
  <si>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</si>
  <si>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</si>
  <si>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</si>
  <si>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</si>
  <si>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</si>
  <si>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</si>
  <si>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</si>
  <si>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</si>
  <si>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</si>
  <si>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</si>
  <si>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</si>
  <si>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</si>
  <si>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</si>
  <si>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</si>
  <si>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</si>
  <si>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</si>
  <si>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</si>
  <si>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</si>
  <si>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</si>
  <si>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</si>
  <si>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</si>
  <si>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</si>
  <si>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</si>
  <si>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</si>
  <si>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</si>
  <si>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</si>
  <si>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</si>
  <si>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</si>
  <si>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</si>
  <si>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</si>
  <si>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</si>
  <si>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</si>
  <si>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</si>
  <si>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</si>
  <si>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</si>
  <si>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</si>
  <si>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</si>
  <si>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</si>
  <si>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</si>
  <si>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</si>
  <si>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</si>
  <si>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</si>
  <si>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</si>
  <si>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</si>
  <si>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</si>
  <si>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</si>
  <si>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</si>
  <si>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</si>
  <si>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</si>
  <si>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</si>
  <si>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</si>
  <si>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</si>
  <si>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</si>
  <si>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</si>
  <si>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</si>
  <si>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</si>
  <si>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</si>
  <si>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</si>
  <si>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</si>
  <si>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</si>
  <si>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</si>
  <si>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</si>
  <si>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</si>
  <si>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</si>
  <si>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</si>
  <si>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</si>
  <si>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</si>
  <si>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</si>
  <si>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</si>
  <si>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</si>
  <si>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</si>
  <si>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</si>
  <si>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</si>
  <si>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</si>
  <si>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</si>
  <si>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</si>
  <si>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</si>
  <si>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</si>
  <si>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</si>
  <si>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</si>
  <si>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</si>
  <si>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</si>
  <si>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</si>
  <si>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</si>
  <si>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</si>
  <si>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</si>
  <si>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</si>
  <si>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</si>
  <si>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</si>
  <si>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</si>
  <si>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</si>
  <si>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</si>
  <si>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</si>
  <si>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</si>
  <si>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</si>
  <si>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</si>
  <si>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</si>
  <si>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</si>
  <si>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</si>
  <si>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</si>
  <si>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</si>
  <si>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</si>
  <si>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</si>
  <si>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</si>
  <si>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</si>
  <si>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</si>
  <si>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</si>
  <si>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</si>
  <si>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</si>
  <si>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</si>
  <si>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</si>
  <si>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</si>
  <si>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</si>
  <si>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</si>
  <si>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</si>
  <si>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</si>
  <si>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</si>
  <si>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</si>
  <si>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</si>
  <si>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</si>
  <si>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</si>
  <si>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</si>
  <si>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</si>
  <si>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</si>
  <si>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</si>
  <si>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</si>
  <si>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</si>
  <si>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</si>
  <si>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</si>
  <si>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</si>
  <si>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</si>
  <si>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</si>
  <si>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</si>
  <si>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</si>
  <si>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</si>
  <si>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</si>
  <si>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</si>
  <si>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</si>
  <si>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</si>
  <si>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</si>
  <si>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</si>
  <si>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</si>
  <si>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</si>
  <si>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</si>
  <si>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</si>
  <si>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</si>
  <si>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</si>
  <si>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</si>
  <si>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</si>
  <si>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</si>
  <si>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</si>
  <si>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</si>
  <si>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</si>
  <si>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</si>
  <si>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</si>
  <si>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</si>
  <si>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</si>
  <si>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</si>
  <si>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</si>
  <si>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</si>
  <si>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</si>
  <si>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</si>
  <si>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</si>
  <si>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</si>
  <si>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</si>
  <si>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</si>
  <si>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</si>
  <si>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</si>
  <si>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</si>
  <si>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</si>
  <si>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</si>
  <si>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</si>
  <si>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</si>
  <si>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</si>
  <si>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</si>
  <si>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</si>
  <si>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</si>
  <si>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</si>
  <si>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</si>
  <si>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</si>
  <si>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</si>
  <si>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</si>
  <si>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</si>
  <si>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</si>
  <si>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</si>
  <si>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</si>
  <si>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</si>
  <si>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</si>
  <si>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</si>
  <si>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</si>
  <si>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</si>
  <si>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</si>
  <si>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</si>
  <si>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</si>
  <si>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</si>
  <si>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</si>
  <si>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</si>
  <si>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</si>
  <si>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</si>
  <si>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</si>
  <si>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</si>
  <si>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</si>
  <si>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</si>
  <si>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</si>
  <si>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</si>
  <si>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</si>
  <si>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</si>
  <si>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</si>
  <si>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</si>
  <si>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</si>
  <si>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</si>
  <si>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</si>
  <si>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</si>
  <si>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</si>
  <si>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</si>
  <si>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</si>
  <si>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</si>
  <si>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</si>
  <si>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</si>
  <si>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</si>
  <si>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</si>
  <si>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</si>
  <si>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</si>
  <si>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</si>
  <si>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</si>
  <si>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</si>
  <si>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</si>
  <si>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</si>
  <si>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</si>
  <si>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</si>
  <si>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</si>
  <si>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</si>
  <si>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</si>
  <si>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</si>
  <si>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</si>
  <si>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</si>
  <si>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</si>
  <si>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</si>
  <si>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</si>
  <si>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</si>
  <si>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</si>
  <si>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</si>
  <si>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</si>
  <si>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</si>
  <si>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</si>
  <si>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</si>
  <si>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</si>
  <si>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</si>
  <si>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</si>
  <si>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</si>
  <si>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</si>
  <si>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</si>
  <si>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</si>
  <si>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</si>
  <si>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</si>
  <si>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</si>
  <si>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</si>
  <si>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</si>
  <si>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</si>
  <si>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</si>
  <si>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</si>
  <si>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</si>
  <si>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</si>
  <si>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</si>
  <si>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</si>
  <si>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</si>
  <si>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</si>
  <si>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</si>
  <si>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</si>
  <si>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</si>
  <si>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</si>
  <si>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</si>
  <si>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</si>
  <si>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</si>
  <si>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</si>
  <si>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</si>
  <si>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</si>
  <si>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</si>
  <si>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</si>
  <si>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</si>
  <si>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</si>
  <si>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</si>
  <si>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</si>
  <si>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</si>
  <si>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</si>
  <si>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</si>
  <si>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</si>
  <si>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</si>
  <si>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</si>
  <si>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</si>
  <si>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</si>
  <si>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</si>
  <si>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</si>
  <si>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</si>
  <si>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</si>
  <si>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</si>
  <si>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</si>
  <si>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</si>
  <si>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</si>
  <si>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</si>
  <si>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</si>
  <si>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</si>
  <si>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</si>
  <si>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</si>
  <si>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</si>
  <si>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</si>
  <si>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</si>
  <si>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</si>
  <si>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</si>
  <si>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</si>
  <si>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</si>
  <si>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</si>
  <si>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</si>
  <si>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</si>
  <si>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</si>
  <si>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</si>
  <si>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</si>
  <si>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</si>
  <si>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</si>
  <si>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</si>
  <si>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</si>
  <si>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</si>
  <si>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</si>
  <si>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</si>
  <si>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</si>
  <si>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</si>
  <si>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</si>
  <si>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</si>
  <si>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</si>
  <si>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</si>
  <si>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</si>
  <si>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</si>
  <si>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</si>
  <si>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</si>
  <si>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</si>
  <si>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</si>
  <si>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</si>
  <si>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</si>
  <si>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</si>
  <si>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</si>
  <si>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</si>
  <si>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</si>
  <si>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</si>
  <si>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</si>
  <si>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</si>
  <si>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</si>
  <si>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</si>
  <si>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</si>
  <si>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</si>
  <si>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</si>
  <si>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</si>
  <si>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</si>
  <si>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</si>
  <si>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</si>
  <si>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</si>
  <si>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</si>
  <si>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</si>
  <si>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</si>
  <si>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</si>
  <si>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</si>
  <si>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</si>
  <si>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</si>
  <si>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</si>
  <si>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</si>
  <si>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</si>
  <si>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</si>
  <si>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</si>
  <si>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</si>
  <si>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</si>
  <si>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</si>
  <si>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</si>
  <si>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</si>
  <si>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</si>
  <si>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</si>
  <si>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</si>
  <si>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</si>
  <si>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</si>
  <si>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</si>
  <si>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</si>
  <si>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</si>
  <si>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</si>
  <si>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</si>
  <si>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</si>
  <si>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</si>
  <si>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</si>
  <si>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</si>
  <si>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</si>
  <si>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</si>
  <si>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</si>
  <si>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</si>
  <si>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</si>
  <si>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</si>
  <si>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</si>
  <si>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</si>
  <si>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</si>
  <si>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</si>
  <si>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</si>
  <si>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</si>
  <si>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</si>
  <si>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</si>
  <si>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</si>
  <si>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</si>
  <si>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</si>
  <si>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</si>
  <si>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</si>
  <si>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</si>
  <si>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</si>
  <si>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</si>
  <si>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</si>
  <si>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</si>
  <si>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</si>
  <si>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</si>
  <si>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</si>
  <si>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</si>
  <si>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</si>
  <si>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</si>
  <si>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</si>
  <si>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</si>
  <si>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</si>
  <si>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</si>
  <si>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</si>
  <si>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</si>
  <si>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</si>
  <si>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</si>
  <si>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</si>
  <si>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</si>
  <si>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</si>
  <si>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</si>
  <si>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</si>
  <si>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</si>
  <si>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</si>
  <si>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</si>
  <si>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</si>
  <si>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</si>
  <si>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</si>
  <si>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</si>
  <si>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</si>
  <si>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</si>
  <si>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</si>
  <si>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</si>
  <si>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</si>
  <si>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</si>
  <si>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</si>
  <si>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</si>
  <si>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</si>
  <si>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</si>
  <si>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</si>
  <si>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</si>
  <si>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</si>
  <si>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</si>
  <si>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</si>
  <si>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</si>
  <si>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</si>
  <si>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</si>
  <si>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</si>
  <si>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</si>
  <si>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</si>
  <si>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</si>
  <si>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</si>
  <si>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</si>
  <si>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</si>
  <si>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</si>
  <si>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</si>
  <si>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</si>
  <si>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</si>
  <si>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</si>
  <si>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</si>
  <si>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</si>
  <si>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</si>
  <si>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</si>
  <si>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</si>
  <si>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</si>
  <si>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</si>
  <si>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</si>
  <si>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</si>
  <si>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</si>
  <si>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</si>
  <si>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</si>
  <si>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</si>
  <si>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</si>
  <si>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</si>
  <si>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</si>
  <si>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</si>
  <si>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</si>
  <si>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</si>
  <si>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</si>
  <si>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</si>
  <si>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</si>
  <si>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</si>
  <si>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</si>
  <si>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</si>
  <si>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</si>
  <si>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</si>
  <si>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</si>
  <si>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</si>
  <si>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</si>
  <si>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</si>
  <si>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</si>
  <si>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</si>
  <si>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</si>
  <si>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</si>
  <si>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</si>
  <si>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</si>
  <si>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</si>
  <si>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</si>
  <si>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</si>
  <si>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</si>
  <si>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</si>
  <si>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</si>
  <si>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</si>
  <si>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</si>
  <si>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</si>
  <si>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</si>
  <si>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</si>
  <si>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</si>
  <si>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</si>
  <si>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</si>
  <si>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</si>
  <si>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</si>
  <si>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</si>
  <si>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</si>
  <si>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</si>
  <si>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</si>
  <si>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</si>
  <si>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</si>
  <si>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</si>
  <si>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</si>
  <si>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</si>
  <si>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</si>
  <si>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</si>
  <si>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</si>
  <si>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</si>
  <si>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</si>
  <si>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</si>
  <si>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</si>
  <si>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</si>
  <si>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</si>
  <si>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</si>
  <si>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</si>
  <si>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</si>
  <si>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</si>
  <si>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</si>
  <si>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</si>
  <si>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</si>
  <si>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</si>
  <si>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</si>
  <si>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</si>
  <si>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</si>
  <si>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</si>
  <si>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</si>
  <si>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</si>
  <si>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</si>
  <si>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</si>
  <si>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</si>
  <si>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</si>
  <si>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</si>
  <si>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</si>
  <si>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</si>
  <si>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</si>
  <si>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</si>
  <si>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</si>
  <si>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</si>
  <si>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</si>
  <si>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</si>
  <si>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</si>
  <si>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</si>
  <si>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</si>
  <si>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</si>
  <si>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</si>
  <si>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</si>
  <si>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</si>
  <si>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</si>
  <si>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</si>
  <si>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</si>
  <si>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</si>
  <si>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</si>
  <si>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</si>
  <si>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</si>
  <si>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</si>
  <si>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</si>
  <si>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</si>
  <si>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</si>
  <si>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</si>
  <si>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</si>
  <si>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</si>
  <si>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</si>
  <si>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</si>
  <si>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</si>
  <si>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</si>
  <si>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</si>
  <si>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</si>
  <si>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</si>
  <si>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</si>
  <si>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</si>
  <si>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</si>
  <si>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</si>
  <si>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</si>
  <si>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</si>
  <si>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</si>
  <si>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</si>
  <si>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</si>
  <si>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</si>
  <si>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</si>
  <si>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</si>
  <si>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</si>
  <si>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</si>
  <si>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</si>
  <si>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</si>
  <si>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</si>
  <si>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</si>
  <si>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</si>
  <si>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</si>
  <si>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</si>
  <si>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</si>
  <si>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</si>
  <si>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</si>
  <si>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</si>
  <si>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</si>
  <si>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</si>
  <si>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</si>
  <si>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</si>
  <si>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</si>
  <si>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</si>
  <si>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</si>
  <si>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</si>
  <si>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</si>
  <si>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</si>
  <si>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</si>
  <si>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</si>
  <si>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</si>
  <si>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</si>
  <si>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</si>
  <si>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</si>
  <si>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</si>
  <si>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</si>
  <si>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</si>
  <si>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</si>
  <si>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</si>
  <si>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</si>
  <si>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</si>
  <si>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</si>
  <si>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</si>
  <si>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</si>
  <si>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</si>
  <si>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</si>
  <si>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</si>
  <si>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</si>
  <si>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</si>
  <si>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</si>
  <si>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</si>
  <si>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</si>
  <si>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</si>
  <si>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</si>
  <si>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</si>
  <si>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</si>
  <si>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</si>
  <si>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</si>
  <si>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</si>
  <si>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</si>
  <si>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</si>
  <si>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</si>
  <si>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</si>
  <si>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</si>
  <si>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</si>
  <si>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</si>
  <si>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</si>
  <si>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</si>
  <si>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</si>
  <si>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</si>
  <si>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</si>
  <si>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</si>
  <si>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</si>
  <si>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</si>
  <si>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</si>
  <si>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</si>
  <si>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</si>
  <si>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</si>
  <si>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</si>
  <si>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</si>
  <si>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</si>
  <si>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</si>
  <si>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</si>
  <si>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</si>
  <si>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</si>
  <si>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</si>
  <si>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</si>
  <si>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</si>
  <si>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</si>
  <si>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</si>
  <si>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</si>
  <si>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</si>
  <si>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</si>
  <si>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</si>
  <si>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</si>
  <si>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</si>
  <si>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</si>
  <si>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</si>
  <si>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</si>
  <si>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</si>
  <si>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</si>
  <si>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</si>
  <si>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</si>
  <si>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</si>
  <si>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</si>
  <si>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</si>
  <si>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</si>
  <si>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</si>
  <si>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</si>
  <si>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</si>
  <si>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</si>
  <si>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</si>
  <si>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</si>
  <si>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</si>
  <si>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</si>
  <si>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</si>
  <si>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</si>
  <si>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</si>
  <si>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</si>
  <si>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</si>
  <si>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</si>
  <si>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</si>
  <si>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</si>
  <si>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</si>
  <si>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</si>
  <si>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</si>
  <si>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</si>
  <si>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</si>
  <si>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</si>
  <si>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</si>
  <si>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</si>
  <si>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</si>
  <si>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</si>
  <si>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</si>
  <si>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</si>
  <si>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</si>
  <si>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</si>
  <si>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</si>
  <si>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</si>
  <si>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</si>
  <si>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</si>
  <si>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</si>
  <si>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</si>
  <si>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</si>
  <si>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</si>
  <si>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</si>
  <si>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</si>
  <si>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</si>
  <si>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</si>
  <si>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</si>
  <si>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</si>
  <si>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</si>
  <si>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</si>
  <si>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</si>
  <si>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</si>
  <si>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</si>
  <si>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</si>
  <si>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</si>
  <si>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</si>
  <si>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</si>
  <si>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</si>
  <si>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</si>
  <si>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</si>
  <si>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</si>
  <si>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</si>
  <si>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</si>
  <si>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</si>
  <si>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</si>
  <si>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</si>
  <si>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</si>
  <si>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</si>
  <si>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</si>
  <si>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</si>
  <si>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</si>
  <si>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</si>
  <si>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</si>
  <si>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</si>
  <si>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</si>
  <si>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</si>
  <si>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</si>
  <si>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</si>
  <si>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</si>
  <si>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</si>
  <si>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</si>
  <si>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</si>
  <si>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</si>
  <si>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</si>
  <si>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</si>
  <si>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</si>
  <si>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</si>
  <si>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</si>
  <si>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</si>
  <si>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</si>
  <si>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</si>
  <si>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</si>
  <si>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</si>
  <si>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</si>
  <si>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</si>
  <si>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</si>
  <si>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</si>
  <si>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</si>
  <si>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</si>
  <si>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</si>
  <si>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</si>
  <si>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</si>
  <si>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</si>
  <si>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</si>
  <si>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</si>
  <si>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</si>
  <si>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</si>
  <si>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</si>
  <si>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</si>
  <si>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</si>
  <si>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</si>
  <si>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</si>
  <si>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</si>
  <si>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</si>
  <si>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</si>
  <si>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</si>
  <si>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</si>
  <si>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</si>
  <si>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</si>
  <si>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</si>
  <si>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</si>
  <si>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</si>
  <si>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</si>
  <si>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</si>
  <si>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</si>
  <si>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</si>
  <si>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</si>
  <si>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</si>
  <si>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</si>
  <si>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</si>
  <si>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</si>
  <si>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</si>
  <si>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</si>
  <si>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</si>
  <si>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</si>
  <si>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</si>
  <si>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</si>
  <si>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</si>
  <si>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</si>
  <si>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</si>
  <si>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</si>
  <si>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</si>
  <si>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</si>
  <si>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</si>
  <si>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</si>
  <si>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</si>
  <si>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</si>
  <si>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</si>
  <si>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</si>
  <si>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</si>
  <si>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</si>
  <si>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</si>
  <si>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</si>
  <si>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</si>
  <si>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</si>
  <si>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</si>
  <si>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</si>
  <si>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</si>
  <si>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</si>
  <si>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</si>
  <si>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</si>
  <si>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</si>
  <si>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</si>
  <si>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</si>
  <si>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</si>
  <si>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</si>
  <si>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</si>
  <si>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</si>
  <si>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</si>
  <si>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</si>
  <si>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</si>
  <si>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</si>
  <si>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</si>
  <si>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</si>
  <si>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</si>
  <si>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</si>
  <si>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</si>
  <si>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</si>
  <si>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</si>
  <si>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</si>
  <si>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</si>
  <si>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</si>
  <si>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</si>
  <si>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</si>
  <si>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</si>
  <si>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</si>
  <si>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</si>
  <si>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</si>
  <si>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</si>
  <si>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</si>
  <si>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</si>
  <si>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</si>
  <si>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</si>
  <si>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</si>
  <si>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</si>
  <si>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</si>
  <si>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</si>
  <si>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</si>
  <si>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</si>
  <si>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</si>
  <si>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</si>
  <si>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</si>
  <si>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</si>
  <si>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</si>
  <si>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</si>
  <si>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</si>
  <si>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</si>
  <si>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</si>
  <si>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</si>
  <si>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</si>
  <si>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</si>
  <si>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</si>
  <si>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</si>
  <si>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</si>
  <si>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</si>
  <si>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</si>
  <si>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</si>
  <si>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</si>
  <si>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</si>
  <si>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</si>
  <si>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</si>
  <si>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</si>
  <si>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</si>
  <si>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</si>
  <si>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</si>
  <si>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</si>
  <si>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</si>
  <si>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</si>
  <si>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</si>
  <si>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</si>
  <si>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</si>
  <si>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</si>
  <si>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</si>
  <si>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</si>
  <si>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</si>
  <si>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</si>
  <si>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</si>
  <si>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</si>
  <si>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</si>
  <si>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</si>
  <si>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</si>
  <si>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</si>
  <si>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</si>
  <si>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</si>
  <si>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</si>
  <si>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</si>
  <si>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</si>
  <si>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</si>
  <si>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</si>
  <si>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</si>
  <si>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</si>
  <si>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</si>
  <si>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</si>
  <si>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</si>
  <si>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</si>
  <si>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</si>
  <si>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</si>
  <si>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</si>
  <si>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</si>
  <si>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</si>
  <si>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</si>
  <si>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</si>
  <si>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</si>
  <si>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</si>
  <si>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</si>
  <si>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</si>
  <si>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</si>
  <si>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</si>
  <si>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</si>
  <si>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</si>
  <si>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</si>
  <si>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</si>
  <si>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</si>
  <si>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</si>
  <si>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</si>
  <si>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</si>
  <si>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</si>
  <si>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</si>
  <si>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</si>
  <si>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</si>
  <si>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</si>
  <si>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</si>
  <si>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</si>
  <si>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</si>
  <si>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</si>
  <si>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</si>
  <si>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</si>
  <si>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</si>
  <si>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</si>
  <si>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</si>
  <si>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</si>
  <si>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</si>
  <si>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</si>
  <si>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</si>
  <si>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</si>
  <si>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</si>
  <si>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</si>
  <si>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</si>
  <si>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</si>
  <si>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</si>
  <si>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</si>
  <si>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</si>
  <si>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</si>
  <si>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</si>
  <si>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</si>
  <si>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</si>
  <si>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</si>
  <si>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</si>
  <si>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</si>
  <si>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</si>
  <si>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</si>
  <si>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</si>
  <si>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</si>
  <si>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</si>
  <si>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</si>
  <si>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</si>
  <si>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</si>
  <si>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</si>
  <si>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</si>
  <si>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</si>
  <si>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</si>
  <si>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</si>
  <si>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</si>
  <si>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</si>
  <si>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</si>
  <si>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</si>
  <si>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</si>
  <si>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</si>
  <si>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</si>
  <si>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</si>
  <si>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</si>
  <si>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</si>
  <si>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</si>
  <si>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</si>
  <si>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</si>
  <si>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</si>
  <si>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</si>
  <si>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</si>
  <si>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</si>
  <si>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</si>
  <si>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</si>
  <si>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</si>
  <si>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</si>
  <si>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</si>
  <si>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</si>
  <si>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</si>
  <si>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</si>
  <si>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</si>
  <si>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</si>
  <si>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</si>
  <si>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</si>
  <si>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</si>
  <si>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</si>
  <si>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</si>
  <si>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</si>
  <si>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</si>
  <si>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</si>
  <si>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</si>
  <si>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</si>
  <si>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</si>
  <si>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</si>
  <si>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</si>
  <si>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</si>
  <si>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</si>
  <si>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</si>
  <si>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</si>
  <si>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</si>
  <si>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</si>
  <si>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</si>
  <si>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</si>
  <si>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</si>
  <si>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</si>
  <si>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</si>
  <si>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</si>
  <si>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</si>
  <si>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</si>
  <si>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</si>
  <si>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</si>
  <si>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</si>
  <si>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</si>
  <si>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</si>
  <si>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</si>
  <si>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</si>
  <si>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</si>
  <si>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</si>
  <si>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</si>
  <si>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</si>
  <si>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</si>
  <si>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</si>
  <si>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</si>
  <si>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</si>
  <si>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</si>
  <si>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</si>
  <si>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</si>
  <si>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</si>
  <si>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</si>
  <si>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</si>
  <si>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</si>
  <si>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</si>
  <si>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</si>
  <si>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</si>
  <si>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</si>
  <si>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</si>
  <si>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</si>
  <si>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</si>
  <si>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</si>
  <si>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</si>
  <si>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</si>
  <si>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</si>
  <si>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</si>
  <si>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</si>
  <si>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</si>
  <si>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</si>
  <si>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</si>
  <si>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</si>
  <si>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</si>
  <si>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</si>
  <si>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</si>
  <si>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</si>
  <si>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</si>
  <si>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</si>
  <si>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</si>
  <si>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</si>
  <si>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</si>
  <si>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</si>
  <si>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</si>
  <si>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</si>
  <si>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</si>
  <si>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</si>
  <si>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</si>
  <si>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</si>
  <si>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</si>
  <si>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</si>
  <si>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</si>
  <si>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</si>
  <si>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</si>
  <si>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</si>
  <si>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</si>
  <si>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</si>
  <si>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</si>
  <si>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</si>
  <si>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</si>
  <si>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</si>
  <si>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</si>
  <si>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</si>
  <si>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</si>
  <si>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</si>
  <si>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</si>
  <si>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</si>
  <si>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</si>
  <si>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</si>
  <si>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</si>
  <si>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</si>
  <si>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</si>
  <si>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</si>
  <si>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</si>
  <si>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</si>
  <si>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</si>
  <si>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</si>
  <si>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</si>
  <si>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</si>
  <si>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</si>
  <si>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</si>
  <si>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</si>
  <si>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</si>
  <si>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</si>
  <si>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</si>
  <si>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</si>
  <si>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</si>
  <si>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</si>
  <si>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</si>
  <si>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</si>
  <si>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</si>
  <si>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</si>
  <si>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</si>
  <si>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</si>
  <si>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</si>
  <si>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</si>
  <si>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</si>
  <si>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</si>
  <si>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</si>
  <si>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</si>
  <si>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</si>
  <si>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</si>
  <si>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</si>
  <si>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</si>
  <si>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</si>
  <si>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</si>
  <si>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</si>
  <si>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</si>
  <si>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</si>
  <si>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</si>
  <si>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</si>
  <si>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</si>
  <si>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</si>
  <si>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</si>
  <si>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</si>
  <si>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</si>
  <si>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</si>
  <si>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</si>
  <si>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</si>
  <si>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</si>
  <si>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</si>
  <si>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</si>
  <si>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</si>
  <si>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</si>
  <si>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</si>
  <si>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</si>
  <si>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</si>
  <si>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</si>
  <si>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</si>
  <si>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</si>
  <si>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</si>
  <si>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</si>
  <si>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</si>
  <si>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</si>
  <si>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</si>
  <si>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</si>
  <si>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</si>
  <si>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</si>
  <si>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</si>
  <si>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</si>
  <si>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</si>
  <si>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</si>
  <si>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</si>
  <si>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</si>
  <si>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</si>
  <si>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</si>
  <si>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</si>
  <si>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</si>
  <si>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</si>
  <si>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</si>
  <si>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</si>
  <si>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</si>
  <si>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</si>
  <si>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</si>
  <si>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</si>
  <si>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</si>
  <si>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</si>
  <si>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</si>
  <si>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</si>
  <si>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</si>
  <si>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</si>
  <si>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</si>
  <si>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</si>
  <si>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</si>
  <si>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</si>
  <si>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</si>
  <si>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</si>
  <si>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</si>
  <si>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</si>
  <si>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</si>
  <si>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</si>
  <si>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</si>
  <si>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</si>
  <si>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</si>
  <si>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</si>
  <si>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</si>
  <si>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</si>
  <si>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</si>
  <si>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</si>
  <si>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</si>
  <si>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</si>
  <si>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</si>
  <si>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</si>
  <si>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</si>
  <si>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</si>
  <si>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</si>
  <si>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</si>
  <si>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</si>
  <si>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</si>
  <si>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</si>
  <si>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</si>
  <si>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</si>
  <si>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</si>
  <si>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</si>
  <si>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</si>
  <si>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</si>
  <si>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</si>
  <si>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</si>
  <si>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</si>
  <si>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</si>
  <si>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</si>
  <si>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</si>
  <si>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</si>
  <si>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</si>
  <si>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</si>
  <si>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</si>
  <si>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</si>
  <si>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</si>
  <si>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</si>
  <si>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</si>
  <si>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</si>
  <si>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</si>
  <si>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</si>
  <si>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</si>
  <si>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</si>
  <si>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</si>
  <si>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</si>
  <si>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</si>
  <si>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</si>
  <si>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</si>
  <si>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</si>
  <si>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</si>
  <si>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</si>
  <si>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</si>
  <si>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</si>
  <si>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</si>
  <si>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</si>
  <si>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</si>
  <si>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</si>
  <si>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</si>
  <si>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</si>
  <si>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</si>
  <si>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</si>
  <si>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</si>
  <si>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</si>
  <si>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</si>
  <si>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</si>
  <si>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</si>
  <si>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</si>
  <si>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</si>
  <si>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</si>
  <si>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</si>
  <si>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</si>
  <si>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</si>
  <si>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</si>
  <si>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</si>
  <si>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</si>
  <si>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</si>
  <si>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</si>
  <si>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</si>
  <si>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</si>
  <si>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</si>
  <si>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</si>
  <si>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</si>
  <si>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</si>
  <si>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</si>
  <si>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</si>
  <si>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</si>
  <si>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</si>
  <si>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</si>
  <si>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</si>
  <si>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</si>
  <si>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</si>
  <si>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</si>
  <si>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</si>
  <si>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</si>
  <si>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</si>
  <si>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</si>
  <si>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</si>
  <si>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</si>
  <si>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</si>
  <si>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</si>
  <si>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</si>
  <si>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</si>
  <si>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</si>
  <si>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</si>
  <si>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</si>
  <si>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</si>
  <si>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</si>
  <si>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</si>
  <si>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</si>
  <si>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</si>
  <si>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</si>
  <si>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</si>
  <si>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</si>
  <si>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</si>
  <si>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</si>
  <si>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</si>
  <si>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</si>
  <si>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</si>
  <si>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</si>
  <si>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</si>
  <si>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</si>
  <si>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</si>
  <si>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</si>
  <si>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</si>
  <si>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</si>
  <si>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</si>
  <si>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</si>
  <si>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</si>
  <si>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</si>
  <si>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</si>
  <si>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</si>
  <si>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</si>
  <si>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</si>
  <si>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</si>
  <si>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</si>
  <si>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</si>
  <si>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</si>
  <si>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</si>
  <si>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</si>
  <si>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</si>
  <si>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</si>
  <si>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</si>
  <si>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</si>
  <si>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</si>
  <si>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</si>
  <si>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</si>
  <si>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</si>
  <si>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</si>
  <si>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</si>
  <si>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</si>
  <si>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</si>
  <si>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</si>
  <si>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</si>
  <si>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</si>
  <si>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</si>
  <si>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</si>
  <si>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</si>
  <si>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</si>
  <si>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</si>
  <si>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</si>
  <si>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</si>
  <si>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</si>
  <si>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</si>
  <si>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</si>
  <si>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</si>
  <si>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</si>
  <si>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</si>
  <si>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</si>
  <si>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</si>
  <si>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</si>
  <si>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</si>
  <si>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</si>
  <si>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</si>
  <si>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</si>
  <si>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</si>
  <si>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</si>
  <si>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</si>
  <si>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</si>
  <si>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</si>
  <si>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</si>
  <si>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</si>
  <si>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</si>
  <si>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</si>
  <si>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</si>
  <si>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</si>
  <si>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</si>
  <si>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</si>
  <si>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</si>
  <si>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</si>
  <si>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</si>
  <si>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</si>
  <si>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</si>
  <si>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</si>
  <si>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</si>
  <si>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</si>
  <si>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</si>
  <si>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</si>
  <si>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</si>
  <si>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</si>
  <si>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</si>
  <si>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</si>
  <si>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</si>
  <si>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</si>
  <si>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</si>
  <si>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</si>
  <si>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</si>
  <si>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</si>
  <si>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</si>
  <si>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</si>
  <si>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</si>
  <si>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</si>
  <si>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</si>
  <si>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</si>
  <si>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</si>
  <si>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</si>
  <si>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</si>
  <si>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</si>
  <si>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</si>
  <si>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</si>
  <si>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</si>
  <si>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</si>
  <si>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</si>
  <si>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</si>
  <si>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</si>
  <si>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</si>
  <si>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</si>
  <si>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</si>
  <si>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</si>
  <si>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</si>
  <si>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</si>
  <si>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</si>
  <si>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</si>
  <si>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</si>
  <si>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</si>
  <si>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</si>
  <si>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</si>
  <si>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</si>
  <si>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</si>
  <si>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</si>
  <si>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</si>
  <si>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</si>
  <si>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</si>
  <si>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</si>
  <si>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</si>
  <si>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</si>
  <si>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</si>
  <si>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</si>
  <si>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</si>
  <si>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</si>
  <si>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</si>
  <si>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</si>
  <si>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</si>
  <si>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</si>
  <si>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</si>
  <si>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</si>
  <si>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</si>
  <si>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</si>
  <si>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</si>
  <si>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</si>
  <si>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</si>
  <si>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</si>
  <si>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</si>
  <si>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</si>
  <si>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</si>
  <si>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</si>
  <si>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</si>
  <si>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</si>
  <si>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</si>
  <si>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</si>
  <si>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</si>
  <si>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</si>
  <si>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</si>
  <si>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</si>
  <si>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</si>
  <si>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</si>
  <si>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</si>
  <si>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</si>
  <si>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</si>
  <si>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</si>
  <si>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</si>
  <si>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</si>
  <si>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</si>
  <si>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</si>
  <si>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</si>
  <si>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</si>
  <si>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</si>
  <si>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</si>
  <si>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</si>
  <si>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</si>
  <si>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</si>
  <si>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</si>
  <si>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</si>
  <si>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</si>
  <si>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</si>
  <si>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</si>
  <si>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</si>
  <si>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</si>
  <si>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</si>
  <si>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</si>
  <si>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</si>
  <si>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</si>
  <si>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</si>
  <si>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</si>
  <si>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</si>
  <si>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</si>
  <si>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</si>
  <si>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</si>
  <si>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</si>
  <si>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</si>
  <si>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</si>
  <si>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</si>
  <si>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</si>
  <si>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</si>
  <si>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</si>
  <si>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</si>
  <si>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</si>
  <si>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</si>
  <si>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</si>
  <si>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</si>
  <si>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</si>
  <si>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</si>
  <si>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</si>
  <si>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</si>
  <si>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</si>
  <si>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</si>
  <si>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</si>
  <si>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</si>
  <si>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</si>
  <si>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</si>
  <si>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</si>
  <si>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</si>
  <si>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</si>
  <si>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</si>
  <si>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</si>
  <si>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</si>
  <si>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</si>
  <si>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</si>
  <si>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</si>
  <si>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</si>
  <si>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</si>
  <si>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</si>
  <si>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</si>
  <si>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</si>
  <si>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</si>
  <si>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</si>
  <si>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</si>
  <si>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</si>
  <si>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</si>
  <si>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</si>
  <si>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</si>
  <si>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</si>
  <si>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</si>
  <si>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</si>
  <si>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</si>
  <si>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</si>
  <si>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</si>
  <si>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</si>
  <si>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</si>
  <si>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</si>
  <si>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</si>
  <si>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</si>
  <si>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</si>
  <si>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</si>
  <si>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</si>
  <si>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</si>
  <si>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</si>
  <si>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</si>
  <si>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</si>
  <si>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</si>
  <si>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</si>
  <si>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</si>
  <si>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</si>
  <si>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</si>
  <si>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</si>
  <si>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</si>
  <si>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</si>
  <si>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</si>
  <si>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</si>
  <si>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</si>
  <si>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</si>
  <si>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</si>
  <si>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</si>
  <si>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</si>
  <si>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</si>
  <si>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</si>
  <si>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</si>
  <si>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</si>
  <si>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</si>
  <si>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</si>
  <si>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</si>
  <si>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</si>
  <si>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</si>
  <si>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</si>
  <si>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</si>
  <si>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</si>
  <si>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</si>
  <si>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</si>
  <si>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</si>
  <si>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</si>
  <si>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</si>
  <si>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</si>
  <si>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</si>
  <si>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</si>
  <si>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</si>
  <si>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</si>
  <si>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</si>
  <si>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</si>
  <si>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</si>
  <si>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</si>
  <si>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</si>
  <si>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</si>
  <si>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</si>
  <si>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</si>
  <si>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</si>
  <si>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</si>
  <si>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</si>
  <si>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</si>
  <si>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</si>
  <si>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</si>
  <si>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</si>
  <si>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</si>
  <si>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</si>
  <si>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</si>
  <si>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</si>
  <si>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</si>
  <si>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</si>
  <si>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</si>
  <si>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</si>
  <si>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</si>
  <si>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</si>
  <si>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</si>
  <si>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</si>
  <si>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</si>
  <si>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</si>
  <si>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</si>
  <si>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</si>
  <si>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</si>
  <si>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</si>
  <si>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</si>
  <si>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</si>
  <si>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</si>
  <si>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</si>
  <si>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</si>
  <si>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</si>
  <si>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</si>
  <si>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</si>
  <si>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</si>
  <si>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</si>
  <si>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</si>
  <si>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</si>
  <si>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</si>
  <si>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</si>
  <si>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</si>
  <si>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</si>
  <si>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</si>
  <si>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</si>
  <si>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</si>
  <si>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</si>
  <si>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</si>
  <si>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</si>
  <si>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</si>
  <si>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</si>
  <si>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</si>
  <si>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</si>
  <si>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</si>
  <si>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</si>
  <si>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</si>
  <si>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</si>
  <si>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</si>
  <si>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</si>
  <si>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</si>
  <si>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</si>
  <si>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</si>
  <si>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</si>
  <si>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</si>
  <si>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</si>
  <si>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</si>
  <si>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</si>
  <si>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</si>
  <si>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</si>
  <si>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</si>
  <si>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</si>
  <si>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</si>
  <si>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</si>
  <si>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</si>
  <si>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</si>
  <si>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</si>
  <si>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</si>
  <si>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</si>
  <si>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</si>
  <si>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</si>
  <si>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</si>
  <si>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</si>
  <si>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</si>
  <si>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</si>
  <si>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</si>
  <si>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</si>
  <si>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</si>
  <si>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</si>
  <si>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</si>
  <si>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</si>
  <si>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</si>
  <si>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</si>
  <si>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</si>
  <si>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</si>
  <si>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</si>
  <si>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</si>
  <si>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</si>
  <si>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</si>
  <si>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</si>
  <si>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</si>
  <si>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</si>
  <si>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</si>
  <si>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</si>
  <si>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</si>
  <si>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</si>
  <si>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</si>
  <si>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</si>
  <si>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</si>
  <si>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</si>
  <si>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</si>
  <si>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</si>
  <si>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</si>
  <si>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</si>
  <si>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</si>
  <si>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</si>
  <si>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</si>
  <si>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</si>
  <si>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</si>
  <si>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</si>
  <si>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</si>
  <si>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</si>
  <si>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</si>
  <si>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</si>
  <si>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</si>
  <si>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</si>
  <si>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</si>
  <si>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</si>
  <si>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</si>
  <si>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</si>
  <si>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</si>
  <si>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</si>
  <si>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</si>
  <si>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</si>
  <si>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</si>
  <si>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</si>
  <si>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</si>
  <si>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</si>
  <si>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</si>
  <si>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</si>
  <si>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</si>
  <si>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</si>
  <si>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</si>
  <si>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</si>
  <si>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</si>
  <si>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</si>
  <si>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</si>
  <si>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</si>
  <si>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</si>
  <si>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</si>
  <si>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</si>
  <si>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</si>
  <si>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</si>
  <si>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</si>
  <si>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</si>
  <si>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</si>
  <si>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</si>
  <si>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</si>
  <si>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</si>
  <si>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</si>
  <si>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</si>
  <si>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</si>
  <si>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</si>
  <si>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</si>
  <si>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</si>
  <si>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</si>
  <si>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</si>
  <si>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</si>
  <si>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</si>
  <si>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</si>
  <si>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</si>
  <si>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</si>
  <si>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</si>
  <si>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</si>
  <si>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</si>
  <si>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</si>
  <si>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</si>
  <si>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</si>
  <si>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</si>
  <si>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</si>
  <si>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</si>
  <si>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</si>
  <si>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</si>
  <si>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</si>
  <si>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</si>
  <si>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</si>
  <si>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</si>
  <si>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</si>
  <si>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</si>
  <si>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</si>
  <si>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</si>
  <si>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</si>
  <si>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</si>
  <si>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</si>
  <si>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</si>
  <si>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</si>
  <si>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</si>
  <si>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</si>
  <si>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</si>
  <si>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</si>
  <si>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</si>
  <si>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</si>
  <si>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</si>
  <si>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</si>
  <si>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</si>
  <si>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</si>
  <si>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</si>
  <si>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</si>
  <si>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</si>
  <si>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</si>
  <si>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</si>
  <si>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</si>
  <si>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</si>
  <si>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</si>
  <si>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</si>
  <si>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</si>
  <si>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</si>
  <si>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</si>
  <si>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</si>
  <si>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</si>
  <si>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</si>
  <si>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</si>
  <si>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</si>
  <si>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</si>
  <si>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</si>
  <si>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</si>
  <si>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</si>
  <si>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</si>
  <si>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</si>
  <si>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</si>
  <si>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</si>
  <si>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</si>
  <si>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</si>
  <si>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</si>
  <si>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</si>
  <si>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</si>
  <si>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</si>
  <si>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</si>
  <si>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</si>
  <si>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</si>
  <si>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</si>
  <si>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</si>
  <si>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</si>
  <si>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</si>
  <si>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</si>
  <si>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</si>
  <si>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</si>
  <si>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</si>
  <si>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</si>
  <si>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</si>
  <si>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</si>
  <si>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</si>
  <si>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</si>
  <si>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</si>
  <si>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</si>
  <si>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</si>
  <si>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</si>
  <si>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</si>
  <si>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</si>
  <si>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</si>
  <si>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</si>
  <si>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</si>
  <si>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</si>
  <si>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</si>
  <si>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</si>
  <si>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</si>
  <si>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</si>
  <si>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</si>
  <si>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</si>
  <si>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</si>
  <si>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</si>
  <si>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</si>
  <si>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</si>
  <si>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</si>
  <si>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</si>
  <si>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</si>
  <si>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</si>
  <si>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</si>
  <si>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</si>
  <si>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</si>
  <si>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</si>
  <si>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</si>
  <si>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</si>
  <si>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</si>
  <si>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</si>
  <si>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</si>
  <si>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</si>
  <si>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</si>
  <si>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</si>
  <si>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</si>
  <si>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</si>
  <si>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</si>
  <si>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</si>
  <si>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</si>
  <si>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</si>
  <si>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</si>
  <si>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</si>
  <si>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</si>
  <si>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</si>
  <si>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</si>
  <si>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</si>
  <si>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</si>
  <si>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</si>
  <si>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</si>
  <si>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</si>
  <si>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</si>
  <si>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</si>
  <si>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</si>
  <si>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</si>
  <si>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</si>
  <si>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</si>
  <si>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</si>
  <si>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</si>
  <si>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</si>
  <si>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</si>
  <si>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</si>
  <si>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</si>
  <si>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</si>
  <si>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</si>
  <si>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</si>
  <si>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</si>
  <si>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</si>
  <si>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</si>
  <si>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</si>
  <si>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</si>
  <si>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</si>
  <si>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</si>
  <si>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</si>
  <si>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</si>
  <si>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</si>
  <si>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</si>
  <si>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</si>
  <si>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</si>
  <si>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</si>
  <si>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</si>
  <si>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</si>
  <si>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</si>
  <si>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</si>
  <si>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</si>
  <si>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</si>
  <si>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</si>
  <si>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</si>
  <si>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</si>
  <si>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</si>
  <si>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</si>
  <si>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</si>
  <si>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</si>
  <si>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</si>
  <si>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</si>
  <si>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</si>
  <si>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</si>
  <si>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</si>
  <si>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</si>
  <si>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</si>
  <si>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</si>
  <si>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</si>
  <si>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</si>
  <si>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</si>
  <si>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</si>
  <si>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</si>
  <si>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</si>
  <si>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</si>
  <si>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</si>
  <si>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</si>
  <si>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</si>
  <si>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</si>
  <si>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</si>
  <si>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</si>
  <si>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</si>
  <si>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</si>
  <si>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</si>
  <si>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</si>
  <si>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</si>
  <si>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</si>
  <si>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</si>
  <si>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</si>
  <si>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</si>
  <si>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</si>
  <si>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</si>
  <si>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</si>
  <si>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</si>
  <si>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</si>
  <si>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</si>
  <si>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</si>
  <si>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</si>
  <si>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</si>
  <si>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</si>
  <si>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</si>
  <si>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</si>
  <si>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</si>
  <si>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</si>
  <si>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</si>
  <si>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</si>
  <si>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</si>
  <si>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</si>
  <si>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</si>
  <si>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</si>
  <si>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</si>
  <si>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</si>
  <si>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</si>
  <si>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</si>
  <si>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</si>
  <si>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</si>
  <si>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</si>
  <si>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</si>
  <si>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</si>
  <si>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</si>
  <si>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</si>
  <si>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</si>
  <si>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</si>
  <si>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</si>
  <si>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</si>
  <si>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</si>
  <si>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</si>
  <si>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</si>
  <si>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</si>
  <si>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</si>
  <si>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</si>
  <si>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</si>
  <si>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</si>
  <si>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</si>
  <si>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</si>
  <si>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</si>
  <si>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</si>
  <si>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</si>
  <si>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</si>
  <si>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</si>
  <si>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</si>
  <si>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</si>
  <si>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</si>
  <si>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</si>
  <si>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</si>
  <si>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</si>
  <si>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</si>
  <si>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</si>
  <si>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</si>
  <si>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</si>
  <si>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</si>
  <si>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</si>
  <si>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</si>
  <si>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</si>
  <si>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</si>
  <si>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</si>
  <si>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</si>
  <si>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</si>
  <si>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</si>
  <si>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</si>
  <si>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</si>
  <si>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</si>
  <si>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</si>
  <si>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</si>
  <si>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</si>
  <si>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</si>
  <si>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</si>
  <si>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</si>
  <si>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</si>
  <si>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</si>
  <si>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</si>
  <si>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</si>
  <si>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</si>
  <si>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</si>
  <si>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</si>
  <si>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</si>
  <si>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</si>
  <si>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</si>
  <si>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</si>
  <si>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</si>
  <si>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</si>
  <si>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</si>
  <si>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</si>
  <si>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</si>
  <si>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</si>
  <si>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</si>
  <si>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</si>
  <si>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</si>
  <si>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</si>
  <si>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</si>
  <si>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</si>
  <si>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</si>
  <si>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</si>
  <si>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</si>
  <si>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</si>
  <si>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</si>
  <si>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</si>
  <si>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</si>
  <si>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</si>
  <si>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</si>
  <si>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</si>
  <si>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</si>
  <si>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</si>
  <si>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</si>
  <si>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</si>
  <si>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</si>
  <si>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</si>
  <si>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</si>
  <si>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</si>
  <si>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</si>
  <si>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</si>
  <si>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</si>
  <si>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</si>
  <si>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</si>
  <si>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</si>
  <si>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</si>
  <si>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</si>
  <si>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</si>
  <si>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</si>
  <si>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</si>
  <si>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</si>
  <si>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</si>
  <si>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</si>
  <si>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</si>
  <si>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</si>
  <si>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</si>
  <si>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</si>
  <si>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</si>
  <si>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</si>
  <si>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</si>
  <si>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</si>
  <si>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</si>
  <si>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</si>
  <si>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</si>
  <si>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</si>
  <si>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</si>
  <si>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</si>
  <si>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</si>
  <si>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</si>
  <si>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</si>
  <si>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</si>
  <si>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</si>
  <si>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</si>
  <si>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</si>
  <si>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</si>
  <si>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</si>
  <si>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</si>
  <si>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</si>
  <si>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</si>
  <si>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</si>
  <si>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</si>
  <si>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</si>
  <si>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</si>
  <si>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</si>
  <si>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</si>
  <si>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</si>
  <si>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</si>
  <si>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</si>
  <si>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</si>
  <si>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</si>
  <si>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</si>
  <si>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</si>
  <si>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</si>
  <si>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</si>
  <si>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</si>
  <si>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</si>
  <si>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</si>
  <si>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</si>
  <si>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</si>
  <si>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</si>
  <si>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</si>
  <si>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</si>
  <si>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</si>
  <si>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</si>
  <si>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</si>
  <si>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</si>
  <si>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</si>
  <si>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</si>
  <si>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</si>
  <si>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</si>
  <si>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</si>
  <si>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</si>
  <si>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</si>
  <si>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</si>
  <si>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</si>
  <si>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</si>
  <si>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</si>
  <si>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</si>
  <si>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</si>
  <si>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</si>
  <si>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</si>
  <si>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</si>
  <si>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</si>
  <si>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</si>
  <si>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</si>
  <si>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</si>
  <si>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</si>
  <si>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</si>
  <si>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</si>
  <si>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</si>
  <si>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</si>
  <si>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</si>
  <si>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</si>
  <si>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</si>
  <si>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</si>
  <si>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</si>
  <si>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</si>
  <si>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</si>
  <si>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</si>
  <si>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</si>
  <si>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</si>
  <si>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</si>
  <si>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</si>
  <si>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</si>
  <si>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</si>
  <si>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</si>
  <si>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</si>
  <si>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</si>
  <si>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</si>
  <si>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</si>
  <si>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</si>
  <si>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</si>
  <si>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</si>
  <si>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</si>
  <si>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</si>
  <si>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</si>
  <si>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</si>
  <si>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</si>
  <si>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</si>
  <si>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</si>
  <si>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</si>
  <si>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</si>
  <si>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</si>
  <si>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</si>
  <si>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</si>
  <si>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</si>
  <si>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</si>
  <si>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</si>
  <si>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</si>
  <si>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</si>
  <si>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</si>
  <si>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</si>
  <si>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</si>
  <si>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</si>
  <si>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</si>
  <si>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</si>
  <si>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</si>
  <si>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</si>
  <si>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</si>
  <si>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</si>
  <si>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</si>
  <si>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</si>
  <si>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</si>
  <si>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</si>
  <si>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</si>
  <si>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</si>
  <si>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</si>
  <si>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</si>
  <si>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</si>
  <si>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</si>
  <si>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</si>
  <si>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</si>
  <si>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</si>
  <si>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</si>
  <si>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</si>
  <si>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</si>
  <si>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</si>
  <si>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</si>
  <si>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</si>
  <si>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</si>
  <si>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</si>
  <si>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</si>
  <si>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</si>
  <si>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</si>
  <si>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</si>
  <si>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</si>
  <si>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</si>
  <si>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</si>
  <si>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</si>
  <si>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</si>
  <si>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</si>
  <si>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</si>
  <si>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</si>
  <si>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</si>
  <si>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</si>
  <si>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</si>
  <si>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</si>
  <si>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</si>
  <si>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</si>
  <si>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</si>
  <si>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</si>
  <si>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</si>
  <si>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</si>
  <si>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</si>
  <si>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</si>
  <si>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</si>
  <si>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</si>
  <si>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</si>
  <si>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</si>
  <si>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</si>
  <si>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</si>
  <si>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</si>
  <si>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</si>
  <si>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</si>
  <si>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</si>
  <si>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</si>
  <si>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</si>
  <si>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</si>
  <si>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</si>
  <si>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</si>
  <si>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</si>
  <si>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</si>
  <si>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</si>
  <si>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</si>
  <si>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</si>
  <si>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</si>
  <si>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</si>
  <si>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</si>
  <si>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</si>
  <si>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</si>
  <si>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</si>
  <si>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</si>
  <si>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</si>
  <si>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</si>
  <si>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</si>
  <si>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</si>
  <si>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</si>
  <si>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</si>
  <si>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</si>
  <si>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</si>
  <si>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</si>
  <si>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</si>
  <si>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</si>
  <si>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</si>
  <si>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</si>
  <si>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</si>
  <si>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</si>
  <si>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</si>
  <si>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</si>
  <si>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</si>
  <si>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</si>
  <si>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</si>
  <si>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</si>
  <si>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</si>
  <si>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</si>
  <si>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</si>
  <si>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</si>
  <si>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</si>
  <si>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</si>
  <si>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</si>
  <si>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</si>
  <si>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</si>
  <si>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</si>
  <si>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</si>
  <si>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</si>
  <si>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</si>
  <si>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</si>
  <si>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</si>
  <si>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</si>
  <si>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</si>
  <si>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</si>
  <si>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</si>
  <si>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</si>
  <si>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</si>
  <si>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</si>
  <si>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</si>
  <si>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</si>
  <si>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</si>
  <si>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</si>
  <si>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</si>
  <si>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</si>
  <si>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</si>
  <si>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</si>
  <si>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</si>
  <si>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</si>
  <si>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</si>
  <si>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</si>
  <si>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</si>
  <si>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</si>
  <si>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</si>
  <si>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</si>
  <si>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</si>
  <si>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</si>
  <si>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</si>
  <si>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</si>
  <si>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</si>
  <si>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</si>
  <si>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</si>
  <si>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</si>
  <si>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</si>
  <si>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</si>
  <si>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</si>
  <si>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</si>
  <si>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</si>
  <si>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</si>
  <si>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</si>
  <si>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</si>
  <si>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</si>
  <si>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</si>
  <si>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</si>
  <si>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</si>
  <si>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</si>
  <si>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</si>
  <si>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</si>
  <si>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</si>
  <si>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</si>
  <si>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</si>
  <si>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</si>
  <si>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</si>
  <si>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</si>
  <si>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</si>
  <si>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</si>
  <si>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</si>
  <si>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</si>
  <si>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</si>
  <si>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</si>
  <si>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</si>
  <si>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</si>
  <si>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</si>
  <si>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</si>
  <si>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</si>
  <si>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</si>
  <si>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</si>
  <si>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</si>
  <si>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</si>
  <si>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</si>
  <si>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</si>
  <si>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</si>
  <si>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</si>
  <si>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</si>
  <si>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</si>
  <si>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</si>
  <si>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</si>
  <si>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</si>
  <si>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</si>
  <si>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</si>
  <si>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</si>
  <si>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</si>
  <si>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</si>
  <si>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</si>
  <si>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</si>
  <si>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</si>
  <si>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</si>
  <si>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</si>
  <si>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</si>
  <si>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</si>
  <si>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</si>
  <si>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</si>
  <si>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</si>
  <si>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</si>
  <si>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</si>
  <si>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</si>
  <si>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</si>
  <si>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</si>
  <si>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</si>
  <si>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</si>
  <si>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</si>
  <si>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</si>
  <si>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</si>
  <si>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</si>
  <si>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</si>
  <si>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</si>
  <si>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</si>
  <si>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</si>
  <si>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</si>
  <si>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</si>
  <si>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</si>
  <si>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</si>
  <si>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</si>
  <si>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</si>
  <si>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</si>
  <si>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</si>
  <si>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</si>
  <si>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</si>
  <si>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</si>
  <si>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</si>
  <si>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</si>
  <si>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</si>
  <si>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</si>
  <si>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</si>
  <si>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</si>
  <si>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</si>
  <si>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</si>
  <si>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</si>
  <si>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</si>
  <si>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</si>
  <si>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</si>
  <si>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</si>
  <si>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</si>
  <si>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</si>
  <si>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</si>
  <si>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</si>
  <si>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</si>
  <si>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</si>
  <si>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</si>
  <si>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</si>
  <si>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</si>
  <si>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</si>
  <si>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</si>
  <si>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</si>
  <si>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</si>
  <si>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</si>
  <si>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</si>
  <si>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</si>
  <si>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</si>
  <si>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</si>
  <si>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</si>
  <si>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</si>
  <si>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</si>
  <si>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</si>
  <si>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</si>
  <si>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</si>
  <si>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</si>
  <si>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</si>
  <si>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</si>
  <si>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</si>
  <si>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</si>
  <si>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</si>
  <si>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</si>
  <si>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</si>
  <si>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</si>
  <si>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</si>
  <si>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</si>
  <si>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</si>
  <si>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</si>
  <si>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</si>
  <si>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</si>
  <si>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</si>
  <si>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</si>
  <si>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</si>
  <si>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</si>
  <si>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</si>
  <si>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</si>
  <si>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</si>
  <si>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</si>
  <si>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</si>
  <si>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</si>
  <si>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</si>
  <si>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</si>
  <si>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</si>
  <si>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</si>
  <si>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</si>
  <si>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</si>
  <si>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</si>
  <si>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</si>
  <si>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</si>
  <si>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</si>
  <si>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</si>
  <si>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</si>
  <si>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</si>
  <si>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</si>
  <si>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</si>
  <si>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</si>
  <si>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</si>
  <si>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</si>
  <si>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</si>
  <si>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</si>
  <si>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</si>
  <si>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</si>
  <si>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</si>
  <si>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</si>
  <si>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</si>
  <si>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</si>
  <si>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</si>
  <si>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</si>
  <si>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</si>
  <si>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</si>
  <si>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</si>
  <si>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</si>
  <si>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</si>
  <si>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</si>
  <si>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</si>
  <si>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</si>
  <si>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</si>
  <si>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</si>
  <si>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</si>
  <si>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</si>
  <si>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</si>
  <si>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</si>
  <si>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</si>
  <si>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</si>
  <si>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</si>
  <si>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</si>
  <si>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</si>
  <si>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</si>
  <si>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</si>
  <si>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</si>
  <si>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</si>
  <si>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</si>
  <si>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</si>
  <si>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</si>
  <si>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</si>
  <si>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</si>
  <si>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</si>
  <si>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</si>
  <si>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</si>
  <si>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</si>
  <si>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</si>
  <si>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</si>
  <si>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</si>
  <si>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</si>
  <si>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</si>
  <si>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</si>
  <si>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</si>
  <si>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</si>
  <si>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</si>
  <si>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</si>
  <si>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</si>
  <si>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</si>
  <si>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</si>
  <si>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</si>
  <si>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</si>
  <si>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</si>
  <si>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</si>
  <si>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</si>
  <si>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</si>
  <si>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</si>
  <si>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</si>
  <si>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</si>
  <si>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</si>
  <si>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</si>
  <si>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</si>
  <si>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</si>
  <si>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</si>
  <si>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</si>
  <si>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</si>
  <si>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</si>
  <si>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</si>
  <si>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</si>
  <si>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</si>
  <si>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</si>
  <si>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</si>
  <si>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</si>
  <si>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</si>
  <si>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</si>
  <si>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</si>
  <si>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</si>
  <si>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</si>
  <si>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</si>
  <si>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</si>
  <si>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</si>
  <si>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</si>
  <si>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</si>
  <si>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</si>
  <si>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</si>
  <si>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</si>
  <si>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</si>
  <si>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</si>
  <si>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</si>
  <si>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</si>
  <si>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</si>
  <si>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</si>
  <si>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</si>
  <si>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</si>
  <si>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</si>
  <si>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</si>
  <si>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</si>
  <si>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</si>
  <si>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</si>
  <si>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</si>
  <si>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</si>
  <si>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</si>
  <si>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</si>
  <si>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</si>
  <si>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</si>
  <si>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</si>
  <si>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</si>
  <si>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</si>
  <si>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</si>
  <si>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</si>
  <si>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</si>
  <si>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</si>
  <si>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</si>
  <si>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</si>
  <si>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</si>
  <si>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</si>
  <si>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</si>
  <si>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</si>
  <si>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</si>
  <si>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</si>
  <si>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</si>
  <si>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</si>
  <si>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</si>
  <si>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</si>
  <si>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</si>
  <si>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</si>
  <si>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</si>
  <si>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</si>
  <si>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</si>
  <si>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</si>
  <si>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</si>
  <si>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</si>
  <si>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</si>
  <si>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</si>
  <si>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</si>
  <si>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</si>
  <si>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</si>
  <si>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</si>
  <si>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</si>
  <si>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</si>
  <si>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</si>
  <si>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</si>
  <si>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</si>
  <si>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</si>
  <si>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</si>
  <si>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</si>
  <si>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</si>
  <si>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</si>
  <si>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</si>
  <si>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</si>
  <si>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</si>
  <si>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</si>
  <si>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</si>
  <si>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</si>
  <si>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</si>
  <si>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</si>
  <si>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</si>
  <si>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</si>
  <si>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</si>
  <si>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</si>
  <si>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</si>
  <si>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</si>
  <si>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</si>
  <si>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</si>
  <si>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</si>
  <si>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</si>
  <si>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</si>
  <si>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</si>
  <si>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</si>
  <si>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</si>
  <si>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</si>
  <si>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</si>
  <si>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</si>
  <si>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</si>
  <si>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</si>
  <si>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</si>
  <si>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</si>
  <si>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</si>
  <si>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</si>
  <si>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</si>
  <si>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</si>
  <si>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</si>
  <si>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</si>
  <si>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</si>
  <si>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</si>
  <si>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</si>
  <si>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</si>
  <si>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</si>
  <si>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</si>
  <si>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</si>
  <si>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</si>
  <si>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</si>
  <si>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</si>
  <si>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</si>
  <si>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</si>
  <si>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</si>
  <si>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</si>
  <si>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</si>
  <si>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</si>
  <si>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</si>
  <si>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</si>
  <si>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</si>
  <si>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</si>
  <si>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</si>
  <si>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</si>
  <si>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</si>
  <si>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</si>
  <si>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</si>
  <si>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</si>
  <si>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</si>
  <si>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</si>
  <si>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</si>
  <si>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</si>
  <si>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</si>
  <si>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</si>
  <si>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</si>
  <si>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</si>
  <si>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</si>
  <si>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</si>
  <si>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</si>
  <si>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</si>
  <si>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</si>
  <si>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</si>
  <si>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</si>
  <si>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</si>
  <si>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</si>
  <si>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</si>
  <si>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</si>
  <si>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</si>
  <si>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</si>
  <si>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</si>
  <si>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</si>
  <si>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</si>
  <si>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</si>
  <si>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</si>
  <si>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</si>
  <si>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</si>
  <si>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</si>
  <si>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</si>
  <si>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</si>
  <si>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</si>
  <si>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</si>
  <si>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</si>
  <si>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</si>
  <si>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</si>
  <si>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</si>
  <si>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</si>
  <si>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</si>
  <si>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</si>
  <si>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</si>
  <si>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</si>
  <si>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</si>
  <si>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</si>
  <si>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</si>
  <si>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</si>
  <si>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</si>
  <si>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</si>
  <si>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</si>
  <si>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</si>
  <si>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</si>
  <si>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</si>
  <si>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</si>
  <si>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</si>
  <si>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</si>
  <si>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</si>
  <si>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</si>
  <si>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</si>
  <si>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</si>
  <si>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</si>
  <si>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</si>
  <si>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</si>
  <si>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</si>
  <si>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</si>
  <si>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</si>
  <si>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</si>
  <si>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</si>
  <si>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</si>
  <si>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</si>
  <si>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</si>
  <si>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</si>
  <si>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</si>
  <si>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</si>
  <si>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</si>
  <si>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</si>
  <si>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</si>
  <si>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</si>
  <si>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</si>
  <si>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</si>
  <si>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</si>
  <si>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</si>
  <si>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</si>
  <si>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</si>
  <si>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</si>
  <si>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</si>
  <si>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</si>
  <si>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</si>
  <si>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</si>
  <si>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</si>
  <si>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</si>
  <si>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</si>
  <si>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</si>
  <si>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</si>
  <si>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</si>
  <si>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</si>
  <si>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</si>
  <si>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</si>
  <si>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</si>
  <si>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</si>
  <si>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</si>
  <si>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</si>
  <si>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</si>
  <si>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</si>
  <si>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</si>
  <si>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</si>
  <si>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</si>
  <si>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</si>
  <si>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</si>
  <si>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</si>
  <si>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</si>
  <si>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</si>
  <si>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</si>
  <si>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</si>
  <si>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</si>
  <si>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</si>
  <si>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</si>
  <si>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</si>
  <si>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</si>
  <si>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</si>
  <si>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</si>
  <si>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</si>
  <si>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</si>
  <si>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</si>
  <si>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</si>
  <si>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</si>
  <si>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</si>
  <si>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</si>
  <si>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</si>
  <si>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</si>
  <si>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</si>
  <si>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</si>
  <si>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</si>
  <si>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</si>
  <si>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</si>
  <si>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</si>
  <si>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</si>
  <si>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</si>
  <si>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</si>
  <si>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</si>
  <si>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</si>
  <si>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</si>
  <si>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</si>
  <si>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</si>
  <si>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</si>
  <si>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</si>
  <si>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</si>
  <si>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</si>
  <si>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</si>
  <si>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</si>
  <si>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</si>
  <si>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</si>
  <si>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</si>
  <si>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</si>
  <si>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</si>
  <si>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</si>
  <si>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</si>
  <si>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</si>
  <si>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</si>
  <si>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</si>
  <si>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</si>
  <si>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</si>
  <si>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</si>
  <si>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</si>
  <si>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</si>
  <si>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</si>
  <si>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</si>
  <si>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</si>
  <si>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</si>
  <si>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</si>
  <si>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</si>
  <si>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</si>
  <si>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</si>
  <si>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</si>
  <si>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</si>
  <si>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</si>
  <si>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</si>
  <si>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</si>
  <si>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</si>
  <si>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</si>
  <si>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</si>
  <si>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</si>
  <si>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</si>
  <si>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</si>
  <si>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</si>
  <si>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</si>
  <si>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</si>
  <si>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</si>
  <si>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</si>
  <si>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</si>
  <si>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</si>
  <si>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</si>
  <si>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</si>
  <si>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</si>
  <si>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</si>
  <si>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</si>
  <si>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</si>
  <si>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</si>
  <si>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</si>
  <si>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</si>
  <si>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</si>
  <si>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</si>
  <si>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</si>
  <si>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</si>
  <si>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</si>
  <si>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</si>
  <si>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</si>
  <si>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</si>
  <si>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</si>
  <si>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</si>
  <si>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</si>
  <si>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</si>
  <si>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</si>
  <si>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</si>
  <si>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</si>
  <si>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</si>
  <si>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</si>
  <si>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</si>
  <si>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</si>
  <si>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</si>
  <si>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</si>
  <si>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</si>
  <si>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</si>
  <si>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</si>
  <si>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</si>
  <si>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</si>
  <si>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</si>
  <si>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</si>
  <si>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</si>
  <si>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</si>
  <si>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</si>
  <si>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</si>
  <si>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</si>
  <si>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</si>
  <si>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</si>
  <si>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</si>
  <si>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</si>
  <si>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</si>
  <si>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</si>
  <si>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</si>
  <si>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</si>
  <si>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</si>
  <si>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</si>
  <si>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</si>
  <si>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</si>
  <si>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</si>
  <si>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</si>
  <si>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</si>
  <si>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</si>
  <si>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</si>
  <si>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</si>
  <si>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</si>
  <si>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</si>
  <si>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</si>
  <si>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</si>
  <si>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</si>
  <si>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</si>
  <si>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</si>
  <si>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</si>
  <si>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</si>
  <si>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</si>
  <si>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</si>
  <si>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</si>
  <si>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</si>
  <si>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</si>
  <si>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</si>
  <si>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</si>
  <si>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</si>
  <si>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</si>
  <si>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</si>
  <si>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</si>
  <si>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</si>
  <si>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</si>
  <si>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</si>
  <si>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</si>
  <si>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</si>
  <si>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</si>
  <si>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</si>
  <si>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</si>
  <si>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</si>
  <si>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</si>
  <si>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</si>
  <si>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</si>
  <si>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</si>
  <si>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</si>
  <si>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</si>
  <si>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</si>
  <si>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</si>
  <si>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</si>
  <si>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</si>
  <si>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</si>
  <si>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</si>
  <si>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</si>
  <si>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</si>
  <si>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</si>
  <si>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</si>
  <si>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</si>
  <si>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</si>
  <si>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</si>
  <si>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</si>
  <si>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</si>
  <si>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</si>
  <si>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</si>
  <si>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</si>
  <si>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</si>
  <si>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</si>
  <si>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</si>
  <si>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</si>
  <si>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</si>
  <si>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</si>
  <si>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</si>
  <si>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</si>
  <si>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</si>
  <si>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</si>
  <si>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</si>
  <si>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</si>
  <si>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</si>
  <si>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</si>
  <si>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</si>
  <si>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</si>
  <si>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</si>
  <si>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</si>
  <si>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</si>
  <si>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</si>
  <si>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</si>
  <si>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</si>
  <si>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</si>
  <si>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</si>
  <si>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</si>
  <si>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</si>
  <si>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</si>
  <si>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</si>
  <si>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</si>
  <si>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</si>
  <si>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</si>
  <si>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</si>
  <si>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</si>
  <si>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</si>
  <si>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</si>
  <si>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</si>
  <si>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</si>
  <si>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</si>
  <si>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</si>
  <si>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</si>
  <si>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</si>
  <si>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</si>
  <si>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</si>
  <si>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</si>
  <si>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</si>
  <si>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</si>
  <si>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</si>
  <si>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</si>
  <si>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</si>
  <si>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</si>
  <si>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</si>
  <si>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</si>
  <si>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</si>
  <si>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</si>
  <si>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</si>
  <si>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</si>
  <si>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</si>
  <si>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</si>
  <si>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</si>
  <si>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</si>
  <si>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</si>
  <si>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</si>
  <si>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</si>
  <si>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</si>
  <si>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</si>
  <si>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</si>
  <si>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</si>
  <si>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</si>
  <si>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</si>
  <si>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</si>
  <si>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</si>
  <si>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</si>
  <si>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</si>
  <si>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</si>
  <si>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</si>
  <si>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</si>
  <si>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</si>
  <si>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</si>
  <si>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</si>
  <si>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</si>
  <si>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</si>
  <si>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</si>
  <si>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</si>
  <si>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</si>
  <si>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</si>
  <si>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</si>
  <si>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</si>
  <si>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</si>
  <si>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</si>
  <si>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</si>
  <si>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</si>
  <si>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</si>
  <si>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</si>
  <si>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</si>
  <si>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</si>
  <si>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</si>
  <si>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</si>
  <si>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</si>
  <si>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</si>
  <si>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</si>
  <si>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</si>
  <si>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</si>
  <si>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</si>
  <si>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</si>
  <si>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</si>
  <si>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</si>
  <si>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</si>
  <si>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</si>
  <si>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</si>
  <si>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</si>
  <si>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</si>
  <si>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</si>
  <si>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</si>
  <si>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</si>
  <si>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</si>
  <si>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</si>
  <si>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</si>
  <si>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</si>
  <si>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</si>
  <si>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</si>
  <si>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</si>
  <si>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</si>
  <si>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</si>
  <si>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</si>
  <si>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</si>
  <si>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</si>
  <si>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</si>
  <si>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</si>
  <si>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</si>
  <si>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</si>
  <si>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</si>
  <si>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</si>
  <si>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</si>
  <si>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</si>
  <si>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</si>
  <si>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</si>
  <si>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</si>
  <si>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</si>
  <si>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</si>
  <si>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</si>
  <si>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</si>
  <si>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</si>
  <si>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</si>
  <si>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</si>
  <si>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</si>
  <si>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</si>
  <si>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</si>
  <si>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</si>
  <si>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</si>
  <si>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</si>
  <si>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</si>
  <si>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</si>
  <si>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</si>
  <si>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</si>
  <si>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</si>
  <si>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</si>
  <si>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</si>
  <si>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</si>
  <si>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</si>
  <si>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</si>
  <si>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</si>
  <si>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</si>
  <si>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</si>
  <si>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</si>
  <si>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</si>
  <si>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</si>
  <si>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</si>
  <si>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</si>
  <si>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</si>
  <si>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</si>
  <si>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</si>
  <si>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</si>
  <si>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</si>
  <si>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</si>
  <si>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</si>
  <si>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</si>
  <si>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</si>
  <si>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</si>
  <si>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</si>
  <si>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</si>
  <si>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</si>
  <si>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</si>
  <si>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</si>
  <si>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</si>
  <si>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</si>
  <si>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</si>
  <si>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</si>
  <si>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</si>
  <si>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</si>
  <si>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</si>
  <si>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</si>
  <si>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</si>
  <si>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</si>
  <si>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</si>
  <si>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</si>
  <si>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</si>
  <si>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</si>
  <si>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</si>
  <si>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</si>
  <si>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</si>
  <si>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</si>
  <si>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</si>
  <si>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</si>
  <si>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</si>
  <si>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</si>
  <si>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</si>
  <si>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</si>
  <si>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</si>
  <si>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</si>
  <si>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</si>
  <si>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</si>
  <si>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</si>
  <si>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</si>
  <si>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</si>
  <si>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</si>
  <si>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</si>
  <si>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</si>
  <si>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</si>
  <si>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</si>
  <si>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</si>
  <si>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</si>
  <si>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</si>
  <si>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</si>
  <si>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</si>
  <si>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</si>
  <si>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</si>
  <si>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</si>
  <si>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</si>
  <si>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</si>
  <si>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</si>
  <si>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</si>
  <si>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</si>
  <si>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</si>
  <si>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</si>
  <si>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</si>
  <si>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</si>
  <si>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</si>
  <si>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</si>
  <si>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</si>
  <si>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</si>
  <si>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</si>
  <si>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</si>
  <si>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</si>
  <si>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</si>
  <si>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</si>
  <si>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</si>
  <si>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</si>
  <si>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</si>
  <si>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</si>
  <si>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</si>
  <si>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</si>
  <si>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</si>
  <si>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</si>
  <si>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</si>
  <si>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</si>
  <si>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</si>
  <si>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</si>
  <si>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</si>
  <si>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</si>
  <si>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</si>
  <si>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</si>
  <si>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</si>
  <si>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</si>
  <si>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</si>
  <si>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</si>
  <si>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</si>
  <si>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</si>
  <si>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</si>
  <si>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</si>
  <si>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</si>
  <si>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</si>
  <si>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</si>
  <si>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</si>
  <si>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</si>
  <si>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</si>
  <si>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</si>
  <si>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</si>
  <si>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</si>
  <si>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</si>
  <si>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</si>
  <si>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</si>
  <si>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</si>
  <si>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</si>
  <si>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</si>
  <si>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</si>
  <si>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</si>
  <si>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</si>
  <si>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</si>
  <si>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</si>
  <si>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</si>
  <si>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</si>
  <si>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</si>
  <si>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</si>
  <si>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</si>
  <si>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</si>
  <si>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</si>
  <si>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</si>
  <si>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</si>
  <si>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</si>
  <si>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</si>
  <si>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</si>
  <si>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</si>
  <si>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</si>
  <si>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</si>
  <si>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</si>
  <si>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</si>
  <si>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</si>
  <si>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</si>
  <si>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</si>
  <si>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</si>
  <si>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</si>
  <si>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</si>
  <si>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</si>
  <si>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</si>
  <si>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</si>
  <si>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</si>
  <si>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</si>
  <si>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</si>
  <si>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</si>
  <si>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</si>
  <si>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</si>
  <si>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</si>
  <si>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</si>
  <si>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</si>
  <si>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</si>
  <si>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</si>
  <si>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</si>
  <si>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</si>
  <si>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</si>
  <si>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</si>
  <si>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</si>
  <si>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</si>
  <si>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</si>
  <si>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</si>
  <si>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</si>
  <si>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</si>
  <si>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</si>
  <si>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</si>
  <si>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</si>
  <si>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</si>
  <si>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</si>
  <si>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</si>
  <si>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</si>
  <si>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</si>
  <si>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</si>
  <si>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</si>
  <si>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</si>
  <si>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</si>
  <si>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</si>
  <si>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</si>
  <si>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</si>
  <si>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</si>
  <si>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</si>
  <si>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</si>
  <si>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</si>
  <si>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</si>
  <si>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</si>
  <si>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</si>
  <si>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</si>
  <si>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</si>
  <si>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</si>
  <si>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</si>
  <si>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</si>
  <si>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</si>
  <si>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</si>
  <si>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</si>
  <si>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</si>
  <si>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</si>
  <si>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</si>
  <si>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</si>
  <si>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</si>
  <si>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</si>
  <si>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</si>
  <si>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</si>
  <si>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</si>
  <si>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</si>
  <si>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</si>
  <si>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</si>
  <si>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</si>
  <si>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</si>
  <si>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</si>
  <si>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</si>
  <si>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</si>
  <si>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</si>
  <si>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</si>
  <si>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</si>
  <si>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</si>
  <si>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</si>
  <si>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</si>
  <si>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</si>
  <si>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</si>
  <si>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</si>
  <si>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</si>
  <si>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</si>
  <si>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</si>
  <si>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</si>
  <si>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</si>
  <si>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</si>
  <si>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</si>
  <si>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</si>
  <si>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</si>
  <si>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</si>
  <si>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</si>
  <si>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</si>
  <si>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</si>
  <si>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</si>
  <si>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</si>
  <si>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</si>
  <si>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</si>
  <si>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</si>
  <si>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</si>
  <si>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</si>
  <si>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</si>
  <si>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</si>
  <si>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</si>
  <si>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</si>
  <si>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</si>
  <si>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</si>
  <si>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</si>
  <si>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</si>
  <si>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</si>
  <si>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</si>
  <si>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</si>
  <si>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</si>
  <si>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</si>
  <si>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</si>
  <si>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</si>
  <si>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</si>
  <si>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</si>
  <si>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</si>
  <si>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</si>
  <si>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</si>
  <si>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</si>
  <si>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</si>
  <si>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</si>
  <si>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</si>
  <si>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</si>
  <si>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</si>
  <si>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</si>
  <si>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</si>
  <si>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</si>
  <si>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</si>
  <si>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</si>
  <si>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</si>
  <si>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</si>
  <si>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</si>
  <si>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</si>
  <si>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</si>
  <si>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</si>
  <si>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</si>
  <si>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</si>
  <si>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</si>
  <si>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</si>
  <si>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</si>
  <si>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</si>
  <si>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</si>
  <si>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</si>
  <si>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</si>
  <si>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</si>
  <si>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</si>
  <si>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</si>
  <si>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</si>
  <si>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</si>
  <si>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</si>
  <si>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</si>
  <si>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</si>
  <si>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</si>
  <si>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</si>
  <si>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</si>
  <si>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</si>
  <si>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</si>
  <si>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</si>
  <si>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</si>
  <si>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</si>
  <si>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</si>
  <si>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</si>
  <si>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</si>
  <si>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</si>
  <si>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</si>
  <si>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</si>
  <si>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</si>
  <si>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</si>
  <si>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</si>
  <si>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</si>
  <si>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</si>
  <si>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</si>
  <si>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</si>
  <si>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</si>
  <si>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</si>
  <si>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</si>
  <si>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</si>
  <si>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</si>
  <si>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</si>
  <si>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</si>
  <si>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</si>
  <si>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</si>
  <si>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</si>
  <si>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</si>
  <si>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</si>
  <si>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</si>
  <si>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</si>
  <si>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</si>
  <si>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</si>
  <si>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</si>
  <si>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</si>
  <si>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</si>
  <si>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</si>
  <si>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</si>
  <si>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</si>
  <si>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</si>
  <si>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</si>
  <si>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</si>
  <si>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</si>
  <si>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</si>
  <si>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</si>
  <si>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</si>
  <si>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</si>
  <si>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</si>
  <si>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</si>
  <si>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</si>
  <si>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</si>
  <si>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</si>
  <si>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</si>
  <si>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</si>
  <si>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</si>
  <si>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</si>
  <si>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</si>
  <si>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</si>
  <si>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</si>
  <si>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</si>
  <si>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</si>
  <si>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</si>
  <si>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</si>
  <si>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</si>
  <si>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</si>
  <si>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</si>
  <si>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</si>
  <si>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</si>
  <si>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</si>
  <si>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</si>
  <si>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</si>
  <si>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</si>
  <si>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</si>
  <si>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</si>
  <si>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</si>
  <si>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</si>
  <si>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</si>
  <si>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</si>
  <si>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</si>
  <si>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</si>
  <si>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</si>
  <si>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</si>
  <si>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</si>
  <si>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</si>
  <si>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</si>
  <si>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</si>
  <si>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</si>
  <si>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</si>
  <si>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</si>
  <si>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</si>
  <si>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</si>
  <si>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</si>
  <si>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</si>
  <si>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</si>
  <si>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</si>
  <si>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</si>
  <si>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</si>
  <si>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</si>
  <si>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</si>
  <si>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</si>
  <si>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</si>
  <si>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</si>
  <si>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</si>
  <si>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</si>
  <si>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</si>
  <si>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</si>
  <si>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</si>
  <si>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</si>
  <si>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</si>
  <si>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</si>
  <si>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</si>
  <si>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</si>
  <si>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</si>
  <si>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</si>
  <si>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</si>
  <si>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</si>
  <si>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</si>
  <si>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</si>
  <si>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</si>
  <si>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</si>
  <si>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</si>
  <si>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</si>
  <si>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</si>
  <si>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</si>
  <si>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</si>
  <si>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</si>
  <si>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</si>
  <si>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</si>
  <si>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</si>
  <si>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</si>
  <si>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</si>
  <si>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</si>
  <si>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</si>
  <si>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</si>
  <si>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</si>
  <si>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</si>
  <si>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</si>
  <si>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</si>
  <si>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</si>
  <si>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</si>
  <si>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</si>
  <si>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</si>
  <si>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</si>
  <si>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</si>
  <si>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</si>
  <si>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</si>
  <si>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</si>
  <si>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</si>
  <si>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</si>
  <si>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</si>
  <si>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</si>
  <si>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</si>
  <si>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</si>
  <si>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</si>
  <si>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</si>
  <si>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</si>
  <si>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</si>
  <si>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</si>
  <si>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</si>
  <si>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</si>
  <si>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</si>
  <si>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</si>
  <si>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</si>
  <si>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</si>
  <si>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</si>
  <si>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</si>
  <si>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</si>
  <si>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</si>
  <si>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</si>
  <si>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</si>
  <si>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</si>
  <si>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</si>
  <si>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</si>
  <si>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</si>
  <si>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</si>
  <si>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</si>
  <si>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</si>
  <si>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</si>
  <si>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</si>
  <si>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</si>
  <si>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</si>
  <si>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</si>
  <si>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</si>
  <si>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</si>
  <si>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</si>
  <si>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</si>
  <si>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</si>
  <si>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</si>
  <si>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</si>
  <si>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</si>
  <si>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</si>
  <si>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</si>
  <si>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</si>
  <si>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</si>
  <si>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</si>
  <si>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</si>
  <si>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</si>
  <si>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</si>
  <si>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</si>
  <si>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</si>
  <si>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</si>
  <si>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</si>
  <si>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</si>
  <si>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</si>
  <si>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</si>
  <si>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</si>
  <si>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</si>
  <si>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</si>
  <si>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</si>
  <si>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</si>
  <si>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</si>
  <si>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</si>
  <si>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</si>
  <si>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</si>
  <si>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</si>
  <si>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</si>
  <si>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</si>
  <si>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</si>
  <si>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</si>
  <si>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</si>
  <si>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</si>
  <si>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</si>
  <si>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</si>
  <si>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</si>
  <si>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</si>
  <si>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</si>
  <si>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</si>
  <si>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</si>
  <si>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</si>
  <si>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</si>
  <si>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</si>
  <si>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</si>
  <si>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</si>
  <si>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</si>
  <si>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</si>
  <si>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</si>
  <si>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</si>
  <si>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</si>
  <si>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</si>
  <si>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</si>
  <si>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</si>
  <si>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</si>
  <si>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</si>
  <si>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</si>
  <si>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</si>
  <si>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</si>
  <si>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</si>
  <si>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</si>
  <si>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</si>
  <si>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</si>
  <si>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</si>
  <si>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</si>
  <si>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</si>
  <si>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</si>
  <si>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</si>
  <si>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</si>
  <si>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</si>
  <si>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</si>
  <si>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</si>
  <si>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</si>
  <si>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</si>
  <si>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</si>
  <si>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</si>
  <si>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</si>
  <si>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</si>
  <si>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</si>
  <si>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</si>
  <si>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</si>
  <si>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</si>
  <si>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</si>
  <si>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</si>
  <si>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</si>
  <si>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</si>
  <si>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</si>
  <si>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</si>
  <si>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</si>
  <si>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</si>
  <si>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</si>
  <si>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</si>
  <si>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</si>
  <si>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</si>
  <si>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</si>
  <si>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</si>
  <si>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</si>
  <si>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</si>
  <si>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</si>
  <si>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</si>
  <si>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</si>
  <si>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</si>
  <si>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</si>
  <si>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</si>
  <si>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</si>
  <si>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</si>
  <si>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</si>
  <si>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</si>
  <si>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</si>
  <si>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</si>
  <si>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</si>
  <si>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</si>
  <si>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</si>
  <si>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</si>
  <si>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</si>
  <si>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</si>
  <si>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</si>
  <si>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</si>
  <si>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</si>
  <si>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</si>
  <si>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</si>
  <si>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</si>
  <si>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</si>
  <si>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</si>
  <si>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</si>
  <si>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</si>
  <si>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</si>
  <si>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</si>
  <si>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</si>
  <si>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</si>
  <si>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</si>
  <si>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</si>
  <si>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</si>
  <si>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</si>
  <si>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</si>
  <si>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</si>
  <si>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</si>
  <si>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</si>
  <si>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</si>
  <si>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</si>
  <si>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</si>
  <si>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</si>
  <si>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</si>
  <si>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</si>
  <si>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</si>
  <si>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</si>
  <si>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</si>
  <si>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</si>
  <si>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</si>
  <si>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</si>
  <si>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</si>
  <si>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</si>
  <si>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</si>
  <si>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</si>
  <si>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</si>
  <si>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</si>
  <si>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</si>
  <si>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</si>
  <si>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</si>
  <si>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</si>
  <si>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</si>
  <si>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</si>
  <si>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</si>
  <si>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</si>
  <si>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</si>
  <si>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</si>
  <si>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</si>
  <si>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</si>
  <si>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</si>
  <si>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</si>
  <si>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</si>
  <si>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</si>
  <si>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</si>
  <si>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</si>
  <si>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</si>
  <si>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</si>
  <si>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</si>
  <si>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</si>
  <si>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</si>
  <si>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</si>
  <si>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</si>
  <si>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</si>
  <si>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</si>
  <si>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</si>
  <si>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</si>
  <si>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</si>
  <si>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</si>
  <si>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</si>
  <si>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</si>
  <si>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</si>
  <si>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</si>
  <si>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</si>
  <si>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</si>
  <si>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</si>
  <si>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</si>
  <si>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</si>
  <si>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</si>
  <si>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</si>
  <si>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</si>
  <si>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</si>
  <si>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</si>
  <si>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</si>
  <si>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</si>
  <si>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</si>
  <si>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</si>
  <si>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</si>
  <si>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</si>
  <si>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</si>
  <si>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</si>
  <si>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</si>
  <si>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</si>
  <si>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</si>
  <si>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</si>
  <si>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</si>
  <si>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</si>
  <si>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</si>
  <si>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</si>
  <si>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</si>
  <si>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</si>
  <si>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</si>
  <si>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</si>
  <si>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</si>
  <si>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</si>
  <si>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</si>
  <si>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</si>
  <si>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</si>
  <si>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</si>
  <si>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</si>
  <si>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</si>
  <si>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</si>
  <si>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</si>
  <si>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</si>
  <si>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</si>
  <si>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</si>
  <si>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</si>
  <si>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</si>
  <si>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</si>
  <si>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</si>
  <si>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</si>
  <si>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</si>
  <si>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</si>
  <si>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</si>
  <si>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</si>
  <si>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</si>
  <si>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</si>
  <si>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</si>
  <si>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</si>
  <si>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</si>
  <si>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</si>
  <si>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</si>
  <si>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</si>
  <si>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</si>
  <si>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</si>
  <si>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</si>
  <si>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</si>
  <si>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</si>
  <si>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</si>
  <si>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</si>
  <si>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</si>
  <si>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</si>
  <si>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</si>
  <si>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</si>
  <si>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</si>
  <si>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</si>
  <si>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</si>
  <si>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</si>
  <si>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</si>
  <si>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</si>
  <si>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</si>
  <si>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</si>
  <si>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</si>
  <si>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</si>
  <si>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</si>
  <si>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</si>
  <si>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</si>
  <si>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</si>
  <si>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</si>
  <si>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</si>
  <si>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</si>
  <si>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</si>
  <si>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</si>
  <si>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</si>
  <si>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</si>
  <si>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</si>
  <si>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</si>
  <si>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</si>
  <si>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</si>
  <si>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</si>
  <si>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</si>
  <si>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</si>
  <si>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</si>
  <si>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</si>
  <si>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</si>
  <si>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</si>
  <si>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</si>
  <si>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</si>
  <si>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</si>
  <si>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</si>
  <si>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</si>
  <si>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</si>
  <si>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</si>
  <si>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</si>
  <si>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</si>
  <si>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</si>
  <si>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</si>
  <si>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</si>
  <si>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</si>
  <si>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</si>
  <si>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</si>
  <si>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</si>
  <si>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</si>
  <si>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</si>
  <si>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</si>
  <si>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</si>
  <si>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</si>
  <si>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</si>
  <si>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</si>
  <si>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</si>
  <si>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</si>
  <si>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</si>
  <si>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</si>
  <si>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</si>
  <si>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</si>
  <si>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</si>
  <si>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</si>
  <si>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</si>
  <si>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</si>
  <si>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</si>
  <si>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</si>
  <si>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</si>
  <si>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</si>
  <si>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</si>
  <si>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</si>
  <si>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</si>
  <si>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</si>
  <si>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</si>
  <si>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</si>
  <si>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</si>
  <si>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</si>
  <si>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</si>
  <si>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</si>
  <si>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</si>
  <si>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</si>
  <si>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</si>
  <si>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</si>
  <si>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</si>
  <si>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</si>
  <si>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</si>
  <si>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</si>
  <si>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</si>
  <si>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</si>
  <si>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</si>
  <si>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</si>
  <si>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</si>
  <si>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</si>
  <si>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</si>
  <si>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</si>
  <si>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</si>
  <si>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</si>
  <si>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</si>
  <si>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</si>
  <si>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</si>
  <si>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</si>
  <si>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</si>
  <si>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</si>
  <si>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</si>
  <si>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</si>
  <si>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</si>
  <si>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</si>
  <si>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</si>
  <si>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</si>
  <si>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</si>
  <si>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</si>
  <si>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</si>
  <si>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</si>
  <si>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</si>
  <si>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</si>
  <si>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</si>
  <si>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</si>
  <si>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</si>
  <si>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</si>
  <si>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</si>
  <si>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</si>
  <si>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</si>
  <si>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</si>
  <si>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</si>
  <si>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</si>
  <si>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</si>
  <si>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</si>
  <si>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</si>
  <si>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</si>
  <si>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</si>
  <si>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</si>
  <si>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</si>
  <si>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</si>
  <si>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</si>
  <si>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</si>
  <si>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</si>
  <si>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</si>
  <si>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</si>
  <si>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</si>
  <si>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</si>
  <si>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</si>
  <si>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</si>
  <si>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</si>
  <si>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</si>
  <si>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</si>
  <si>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</si>
  <si>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</si>
  <si>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</si>
  <si>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</si>
  <si>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</si>
  <si>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</si>
  <si>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</si>
  <si>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</si>
  <si>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</si>
  <si>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</si>
  <si>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</si>
  <si>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</si>
  <si>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</si>
  <si>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</si>
  <si>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</si>
  <si>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</si>
  <si>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</si>
  <si>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</si>
  <si>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</si>
  <si>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</si>
  <si>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</si>
  <si>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</si>
  <si>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</si>
  <si>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</si>
  <si>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</si>
  <si>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</si>
  <si>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</si>
  <si>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</si>
  <si>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</si>
  <si>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</si>
  <si>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</si>
  <si>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</si>
  <si>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</si>
  <si>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</si>
  <si>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</si>
  <si>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</si>
  <si>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</si>
  <si>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</si>
  <si>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</si>
  <si>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</si>
  <si>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</si>
  <si>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</si>
  <si>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</si>
  <si>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</si>
  <si>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</si>
  <si>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</si>
  <si>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</si>
  <si>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</si>
  <si>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</si>
  <si>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</si>
  <si>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</si>
  <si>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</si>
  <si>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</si>
  <si>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</si>
  <si>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</si>
  <si>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</si>
  <si>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</si>
  <si>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</si>
  <si>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</si>
  <si>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</si>
  <si>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</si>
  <si>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</si>
  <si>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</si>
  <si>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</si>
  <si>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</si>
  <si>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</si>
  <si>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</si>
  <si>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</si>
  <si>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</si>
  <si>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</si>
  <si>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</si>
  <si>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</si>
  <si>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</si>
  <si>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</si>
  <si>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</si>
  <si>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</si>
  <si>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</si>
  <si>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</si>
  <si>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</si>
  <si>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</si>
  <si>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</si>
  <si>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</si>
  <si>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</si>
  <si>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</si>
  <si>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</si>
  <si>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</si>
  <si>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</si>
  <si>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</si>
  <si>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</si>
  <si>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</si>
  <si>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</si>
  <si>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</si>
  <si>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</si>
  <si>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</si>
  <si>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</si>
  <si>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</si>
  <si>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</si>
  <si>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</si>
  <si>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</si>
  <si>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</si>
  <si>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</si>
  <si>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</si>
  <si>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</si>
  <si>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</si>
  <si>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</si>
  <si>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</si>
  <si>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</si>
  <si>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</si>
  <si>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</si>
  <si>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</si>
  <si>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</si>
  <si>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</si>
  <si>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</si>
  <si>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</si>
  <si>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</si>
  <si>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</si>
  <si>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</si>
  <si>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</si>
  <si>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</si>
  <si>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</si>
  <si>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</si>
  <si>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</si>
  <si>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</si>
  <si>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</si>
  <si>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</si>
  <si>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</si>
  <si>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</si>
  <si>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</si>
  <si>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</si>
  <si>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</si>
  <si>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</si>
  <si>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</si>
  <si>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</si>
  <si>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</si>
  <si>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</si>
  <si>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</si>
  <si>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</si>
  <si>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</si>
  <si>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</si>
  <si>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</si>
  <si>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</si>
  <si>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</si>
  <si>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</si>
  <si>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</si>
  <si>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</si>
  <si>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</si>
  <si>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</si>
  <si>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</si>
  <si>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</si>
  <si>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</si>
  <si>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</si>
  <si>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</si>
  <si>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</si>
  <si>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</si>
  <si>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</si>
  <si>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</si>
  <si>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</si>
  <si>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</si>
  <si>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</si>
  <si>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</si>
  <si>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</si>
  <si>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</si>
  <si>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</si>
  <si>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</si>
  <si>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</si>
  <si>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</si>
  <si>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</si>
  <si>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</si>
  <si>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</si>
  <si>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</si>
  <si>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</si>
  <si>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</si>
  <si>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</si>
  <si>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</si>
  <si>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</si>
  <si>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</si>
  <si>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</si>
  <si>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</si>
  <si>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</si>
  <si>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</si>
  <si>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</si>
  <si>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</si>
  <si>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</si>
  <si>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</si>
  <si>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</si>
  <si>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</si>
  <si>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</si>
  <si>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</si>
  <si>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</si>
  <si>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</si>
  <si>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</si>
  <si>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</si>
  <si>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</si>
  <si>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</si>
  <si>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</si>
  <si>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</si>
  <si>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</si>
  <si>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</si>
  <si>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</si>
  <si>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</si>
  <si>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</si>
  <si>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</si>
  <si>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</si>
  <si>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</si>
  <si>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</si>
  <si>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</si>
  <si>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</si>
  <si>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</si>
  <si>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</si>
  <si>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</si>
  <si>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</si>
  <si>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</si>
  <si>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</si>
  <si>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</si>
  <si>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</si>
  <si>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</si>
  <si>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</si>
  <si>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</si>
  <si>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</si>
  <si>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</si>
  <si>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</si>
  <si>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</si>
  <si>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</si>
  <si>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</si>
  <si>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</si>
  <si>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</si>
  <si>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</si>
  <si>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</si>
  <si>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</si>
  <si>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</si>
  <si>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</si>
  <si>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</si>
  <si>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</si>
  <si>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</si>
  <si>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</si>
  <si>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</si>
  <si>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</si>
  <si>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</si>
  <si>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</si>
  <si>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</si>
  <si>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</si>
  <si>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</si>
  <si>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</si>
  <si>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</si>
  <si>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</si>
  <si>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</si>
  <si>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</si>
  <si>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</si>
  <si>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</si>
  <si>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</si>
  <si>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</si>
  <si>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</si>
  <si>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</si>
  <si>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</si>
  <si>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</si>
  <si>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</si>
  <si>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</si>
  <si>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</si>
  <si>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</si>
  <si>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</si>
  <si>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</si>
  <si>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</si>
  <si>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</si>
  <si>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</si>
  <si>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</si>
  <si>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</si>
  <si>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</si>
  <si>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</si>
  <si>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</si>
  <si>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</si>
  <si>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</si>
  <si>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</si>
  <si>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</si>
  <si>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</si>
  <si>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</si>
  <si>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</si>
  <si>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</si>
  <si>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</si>
  <si>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</si>
  <si>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</si>
  <si>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</si>
  <si>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</si>
  <si>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</si>
  <si>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</si>
  <si>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</si>
  <si>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</si>
  <si>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</si>
  <si>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</si>
  <si>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</si>
  <si>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</si>
  <si>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</si>
  <si>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</si>
  <si>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</si>
  <si>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</si>
  <si>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</si>
  <si>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</si>
  <si>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</si>
  <si>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</si>
  <si>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</si>
  <si>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</si>
  <si>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</si>
  <si>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</si>
  <si>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</si>
  <si>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</si>
  <si>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</si>
  <si>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</si>
  <si>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</si>
  <si>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</si>
  <si>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</si>
  <si>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</si>
  <si>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</si>
  <si>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</si>
  <si>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</si>
  <si>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</si>
  <si>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</si>
  <si>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</si>
  <si>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</si>
  <si>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</si>
  <si>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</si>
  <si>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</si>
  <si>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</si>
  <si>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</si>
  <si>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</si>
  <si>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</si>
  <si>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</si>
  <si>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</si>
  <si>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</si>
  <si>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</si>
  <si>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</si>
  <si>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</si>
  <si>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</si>
  <si>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</si>
  <si>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</si>
  <si>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</si>
  <si>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</si>
  <si>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</si>
  <si>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</si>
  <si>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</si>
  <si>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</si>
  <si>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</si>
  <si>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</si>
  <si>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</si>
  <si>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</si>
  <si>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</si>
  <si>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</si>
  <si>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</si>
  <si>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</si>
  <si>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</si>
  <si>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</si>
  <si>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</si>
  <si>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</si>
  <si>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</si>
  <si>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</si>
  <si>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</si>
  <si>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</si>
  <si>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</si>
  <si>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</si>
  <si>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</si>
  <si>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</si>
  <si>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</si>
  <si>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</si>
  <si>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</si>
  <si>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</si>
  <si>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</si>
  <si>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</si>
  <si>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</si>
  <si>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</si>
  <si>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</si>
  <si>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</si>
  <si>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</si>
  <si>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</si>
  <si>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</si>
  <si>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</si>
  <si>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</si>
  <si>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</si>
  <si>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</si>
  <si>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</si>
  <si>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</si>
  <si>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</si>
  <si>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</si>
  <si>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</si>
  <si>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</si>
  <si>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</si>
  <si>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</si>
  <si>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</si>
  <si>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</si>
  <si>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</si>
  <si>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</si>
  <si>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</si>
  <si>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</si>
  <si>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</si>
  <si>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</si>
  <si>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</si>
  <si>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</si>
  <si>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</si>
  <si>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</si>
  <si>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</si>
  <si>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</si>
  <si>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</si>
  <si>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</si>
  <si>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</si>
  <si>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</si>
  <si>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</si>
  <si>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</si>
  <si>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</si>
  <si>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</si>
  <si>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</si>
  <si>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</si>
  <si>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</si>
  <si>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</si>
  <si>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</si>
  <si>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</si>
  <si>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</si>
  <si>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</si>
  <si>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</si>
  <si>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</si>
  <si>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</si>
  <si>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</si>
  <si>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</si>
  <si>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</si>
  <si>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</si>
  <si>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</si>
  <si>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</si>
  <si>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</si>
  <si>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</si>
  <si>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</si>
  <si>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</si>
  <si>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</si>
  <si>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</si>
  <si>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</si>
  <si>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</si>
  <si>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</si>
  <si>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</si>
  <si>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</si>
  <si>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</si>
  <si>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</si>
  <si>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</si>
  <si>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</si>
  <si>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</si>
  <si>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</si>
  <si>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</si>
  <si>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</si>
  <si>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</si>
  <si>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</si>
  <si>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</si>
  <si>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</si>
  <si>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</si>
  <si>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</si>
  <si>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</si>
  <si>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</si>
  <si>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</si>
  <si>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</si>
  <si>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</si>
  <si>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</si>
  <si>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</si>
  <si>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</si>
  <si>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</si>
  <si>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</si>
  <si>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</si>
  <si>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</si>
  <si>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</si>
  <si>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</si>
  <si>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</si>
  <si>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</si>
  <si>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</si>
  <si>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</si>
  <si>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</si>
  <si>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</si>
  <si>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</si>
  <si>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</si>
  <si>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</si>
  <si>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</si>
  <si>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</si>
  <si>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</si>
  <si>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</si>
  <si>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</si>
  <si>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</si>
  <si>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</si>
  <si>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</si>
  <si>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</si>
  <si>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</si>
  <si>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</si>
  <si>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</si>
  <si>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</si>
  <si>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</si>
  <si>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</si>
  <si>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</si>
  <si>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</si>
  <si>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</si>
  <si>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</si>
  <si>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</si>
  <si>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</si>
  <si>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</si>
  <si>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</si>
  <si>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</si>
  <si>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</si>
  <si>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</si>
  <si>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</si>
  <si>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</si>
  <si>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</si>
  <si>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</si>
  <si>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</si>
  <si>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</si>
  <si>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</si>
  <si>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</si>
  <si>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</si>
  <si>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</si>
  <si>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</si>
  <si>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</si>
  <si>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</si>
  <si>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</si>
  <si>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</si>
  <si>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</si>
  <si>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</si>
  <si>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</si>
  <si>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</si>
  <si>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</si>
  <si>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</si>
  <si>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</si>
  <si>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</si>
  <si>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</si>
  <si>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</si>
  <si>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</si>
  <si>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</si>
  <si>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</si>
  <si>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</si>
  <si>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</si>
  <si>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</si>
  <si>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</si>
  <si>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</si>
  <si>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</si>
  <si>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</si>
  <si>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</si>
  <si>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</si>
  <si>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</si>
  <si>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</si>
  <si>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</si>
  <si>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</si>
  <si>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</si>
  <si>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</si>
  <si>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</si>
  <si>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</si>
  <si>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</si>
  <si>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</si>
  <si>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</si>
  <si>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</si>
  <si>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</si>
  <si>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</si>
  <si>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</si>
  <si>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</si>
  <si>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</si>
  <si>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</si>
  <si>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</si>
  <si>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</si>
  <si>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</si>
  <si>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</si>
  <si>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</si>
  <si>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</si>
  <si>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</si>
  <si>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</si>
  <si>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</si>
  <si>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</si>
  <si>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</si>
  <si>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</si>
  <si>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</si>
  <si>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</si>
  <si>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</si>
  <si>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</si>
  <si>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</si>
  <si>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</si>
  <si>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</si>
  <si>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</si>
  <si>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</si>
  <si>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</si>
  <si>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</si>
  <si>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</si>
  <si>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</si>
  <si>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</si>
  <si>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</si>
  <si>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</si>
  <si>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</si>
  <si>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</si>
  <si>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</si>
  <si>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</si>
  <si>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</si>
  <si>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</si>
  <si>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</si>
  <si>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</si>
  <si>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</si>
  <si>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</si>
  <si>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</si>
  <si>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</si>
  <si>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</si>
  <si>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</si>
  <si>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</si>
  <si>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</si>
  <si>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</si>
  <si>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</si>
  <si>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</si>
  <si>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</si>
  <si>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</si>
  <si>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</si>
  <si>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</si>
  <si>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</si>
  <si>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</si>
  <si>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</si>
  <si>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</si>
  <si>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</si>
  <si>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</si>
  <si>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</si>
  <si>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</si>
  <si>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</si>
  <si>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</si>
  <si>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</si>
  <si>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</si>
  <si>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</si>
  <si>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</si>
  <si>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</si>
  <si>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</si>
  <si>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</si>
  <si>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</si>
  <si>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</si>
  <si>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</si>
  <si>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</si>
  <si>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</si>
  <si>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</si>
  <si>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</si>
  <si>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</si>
  <si>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</si>
  <si>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</si>
  <si>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</si>
  <si>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</si>
  <si>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</si>
  <si>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</si>
  <si>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</si>
  <si>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</si>
  <si>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</si>
  <si>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</si>
  <si>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</si>
  <si>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</si>
  <si>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</si>
  <si>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</si>
  <si>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</si>
  <si>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</si>
  <si>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</si>
  <si>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</si>
  <si>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</si>
  <si>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</si>
  <si>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</si>
  <si>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</si>
  <si>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</si>
  <si>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</si>
  <si>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</si>
  <si>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</si>
  <si>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</si>
  <si>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</si>
  <si>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</si>
  <si>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</si>
  <si>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</si>
  <si>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</si>
  <si>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</si>
  <si>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</si>
  <si>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</si>
  <si>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</si>
  <si>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</si>
  <si>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</si>
  <si>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</si>
  <si>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</si>
  <si>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</si>
  <si>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</si>
  <si>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</si>
  <si>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</si>
  <si>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</si>
  <si>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</si>
  <si>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</si>
  <si>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</si>
  <si>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</si>
  <si>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</si>
  <si>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</si>
  <si>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</si>
  <si>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</si>
  <si>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</si>
  <si>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</si>
  <si>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</si>
  <si>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</si>
  <si>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</si>
  <si>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</si>
  <si>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</si>
  <si>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</si>
  <si>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</si>
  <si>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</si>
  <si>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</si>
  <si>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</si>
  <si>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</si>
  <si>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</si>
  <si>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</si>
  <si>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</si>
  <si>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</si>
  <si>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</si>
  <si>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</si>
  <si>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</si>
  <si>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</si>
  <si>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</si>
  <si>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</si>
  <si>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</si>
  <si>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</si>
  <si>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</si>
  <si>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</si>
  <si>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</si>
  <si>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</si>
  <si>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</si>
  <si>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</si>
  <si>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</si>
  <si>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</si>
  <si>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</si>
  <si>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</si>
  <si>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</si>
  <si>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</si>
  <si>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</si>
  <si>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</si>
  <si>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</si>
  <si>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</si>
  <si>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</si>
  <si>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</si>
  <si>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</si>
  <si>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</si>
  <si>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</si>
  <si>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</si>
  <si>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</si>
  <si>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</si>
  <si>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</si>
  <si>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</si>
  <si>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</si>
  <si>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</si>
  <si>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</si>
  <si>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</si>
  <si>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</si>
  <si>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</si>
  <si>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</si>
  <si>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</si>
  <si>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</si>
  <si>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</si>
  <si>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</si>
  <si>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</si>
  <si>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</si>
  <si>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</si>
  <si>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</si>
  <si>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</si>
  <si>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</si>
  <si>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</si>
  <si>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</si>
  <si>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</si>
  <si>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</si>
  <si>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</si>
  <si>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</si>
  <si>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</si>
  <si>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</si>
  <si>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</si>
  <si>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</si>
  <si>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</si>
  <si>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</si>
  <si>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</si>
  <si>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</si>
  <si>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</si>
  <si>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</si>
  <si>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</si>
  <si>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</si>
  <si>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</si>
  <si>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</si>
  <si>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</si>
  <si>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</si>
  <si>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</si>
  <si>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</si>
  <si>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</si>
  <si>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</si>
  <si>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</si>
  <si>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</si>
  <si>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</si>
  <si>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</si>
  <si>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</si>
  <si>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</si>
  <si>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</si>
  <si>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</si>
  <si>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</si>
  <si>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</si>
  <si>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</si>
  <si>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</si>
  <si>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</si>
  <si>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</si>
  <si>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</si>
  <si>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</si>
  <si>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</si>
  <si>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</si>
  <si>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</si>
  <si>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</si>
  <si>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</si>
  <si>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</si>
  <si>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</si>
  <si>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</si>
  <si>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</si>
  <si>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</si>
  <si>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</si>
  <si>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</si>
  <si>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</si>
  <si>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</si>
  <si>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</si>
  <si>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</si>
  <si>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</si>
  <si>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</si>
  <si>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</si>
  <si>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</si>
  <si>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</si>
  <si>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</si>
  <si>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</si>
  <si>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</si>
  <si>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</si>
  <si>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</si>
  <si>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</si>
  <si>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</si>
  <si>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</si>
  <si>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</si>
  <si>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</si>
  <si>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</si>
  <si>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</si>
  <si>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</si>
  <si>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</si>
  <si>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</si>
  <si>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</si>
  <si>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</si>
  <si>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</si>
  <si>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</si>
  <si>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</si>
  <si>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</si>
  <si>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</si>
  <si>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</si>
  <si>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</si>
  <si>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</si>
  <si>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</si>
  <si>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</si>
  <si>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</si>
  <si>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</si>
  <si>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</si>
  <si>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</si>
  <si>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</si>
  <si>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</si>
  <si>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</si>
  <si>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</si>
  <si>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</si>
  <si>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</si>
  <si>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</si>
  <si>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</si>
  <si>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</si>
  <si>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</si>
  <si>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</si>
  <si>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</si>
  <si>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</si>
  <si>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</si>
  <si>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</si>
  <si>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</si>
  <si>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</si>
  <si>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</si>
  <si>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</si>
  <si>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</si>
  <si>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</si>
  <si>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</si>
  <si>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</si>
  <si>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</si>
  <si>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</si>
  <si>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</si>
  <si>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</si>
  <si>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</si>
  <si>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</si>
  <si>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</si>
  <si>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</si>
  <si>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</si>
  <si>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</si>
  <si>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</si>
  <si>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</si>
  <si>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</si>
  <si>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</si>
  <si>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</si>
  <si>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</si>
  <si>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</si>
  <si>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</si>
  <si>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</si>
  <si>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</si>
  <si>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</si>
  <si>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</si>
  <si>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</si>
  <si>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</si>
  <si>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</si>
  <si>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</si>
  <si>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</si>
  <si>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</si>
  <si>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</si>
  <si>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</si>
  <si>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</si>
  <si>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</si>
  <si>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</si>
  <si>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</si>
  <si>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</si>
  <si>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</si>
  <si>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</si>
  <si>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</si>
  <si>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</si>
  <si>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</si>
  <si>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</si>
  <si>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</si>
  <si>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</si>
  <si>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</si>
  <si>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</si>
  <si>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</si>
  <si>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</si>
  <si>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</si>
  <si>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</si>
  <si>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</si>
  <si>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</si>
  <si>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</si>
  <si>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</si>
  <si>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</si>
  <si>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</si>
  <si>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</si>
  <si>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</si>
  <si>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</si>
  <si>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</si>
  <si>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</si>
  <si>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</si>
  <si>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</si>
  <si>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</si>
  <si>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</si>
  <si>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</si>
  <si>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</si>
  <si>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</si>
  <si>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</si>
  <si>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</si>
  <si>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</si>
  <si>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</si>
  <si>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</si>
  <si>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</si>
  <si>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</si>
  <si>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</si>
  <si>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</si>
  <si>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</si>
  <si>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</si>
  <si>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</si>
  <si>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</si>
  <si>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</si>
  <si>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</si>
  <si>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</si>
  <si>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</si>
  <si>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</si>
  <si>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</si>
  <si>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</si>
  <si>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</si>
  <si>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</si>
  <si>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</si>
  <si>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</si>
  <si>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</si>
  <si>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</si>
  <si>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</si>
  <si>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</si>
  <si>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</si>
  <si>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</si>
  <si>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</si>
  <si>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</si>
  <si>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</si>
  <si>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</si>
  <si>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</si>
  <si>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</si>
  <si>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</si>
  <si>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</si>
  <si>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</si>
  <si>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</si>
  <si>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</si>
  <si>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</si>
  <si>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</si>
  <si>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</si>
  <si>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</si>
  <si>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</si>
  <si>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</si>
  <si>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</si>
  <si>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</si>
  <si>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</si>
  <si>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</si>
  <si>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</si>
  <si>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</si>
  <si>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</si>
  <si>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</si>
  <si>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</si>
  <si>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</si>
  <si>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</si>
  <si>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</si>
  <si>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</si>
  <si>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</si>
  <si>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</si>
  <si>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</si>
  <si>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</si>
  <si>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</si>
  <si>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</si>
  <si>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</si>
  <si>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</si>
  <si>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</si>
  <si>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</si>
  <si>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</si>
  <si>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</si>
  <si>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</si>
  <si>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</si>
  <si>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</si>
  <si>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</si>
  <si>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</si>
  <si>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</si>
  <si>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</si>
  <si>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</si>
  <si>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</si>
  <si>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</si>
  <si>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</si>
  <si>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</si>
  <si>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</si>
  <si>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</si>
  <si>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</si>
  <si>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</si>
  <si>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</si>
  <si>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</si>
  <si>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</si>
  <si>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</si>
  <si>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</si>
  <si>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</si>
  <si>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</si>
  <si>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</si>
  <si>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</si>
  <si>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</si>
  <si>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</si>
  <si>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</si>
  <si>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</si>
  <si>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</si>
  <si>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</si>
  <si>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</si>
  <si>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</si>
  <si>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</si>
  <si>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</si>
  <si>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</si>
  <si>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</si>
  <si>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</si>
  <si>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</si>
  <si>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</si>
  <si>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</si>
  <si>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</si>
  <si>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</si>
  <si>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</si>
  <si>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</si>
  <si>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</si>
  <si>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</si>
  <si>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</si>
  <si>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</si>
  <si>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</si>
  <si>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</si>
  <si>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</si>
  <si>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</si>
  <si>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</si>
  <si>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</si>
  <si>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</si>
  <si>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</si>
  <si>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</si>
  <si>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</si>
  <si>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</si>
  <si>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</si>
  <si>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</si>
  <si>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</si>
  <si>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</si>
  <si>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</si>
  <si>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</si>
  <si>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</si>
  <si>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</si>
  <si>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</si>
  <si>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</si>
  <si>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</si>
  <si>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</si>
  <si>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</si>
  <si>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</si>
  <si>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</si>
  <si>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</si>
  <si>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</si>
  <si>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</si>
  <si>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</si>
  <si>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</si>
  <si>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</si>
  <si>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</si>
  <si>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</si>
  <si>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</si>
  <si>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</si>
  <si>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</si>
  <si>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</si>
  <si>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</si>
  <si>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</si>
  <si>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</si>
  <si>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</si>
  <si>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</si>
  <si>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</si>
  <si>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</si>
  <si>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</si>
  <si>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</si>
  <si>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</si>
  <si>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</si>
  <si>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</si>
  <si>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</si>
  <si>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</si>
  <si>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</si>
  <si>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</si>
  <si>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</si>
  <si>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</si>
  <si>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</si>
  <si>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</si>
  <si>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</si>
  <si>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</si>
  <si>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</si>
  <si>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</si>
  <si>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</si>
  <si>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</si>
  <si>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</si>
  <si>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</si>
  <si>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</si>
  <si>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</si>
  <si>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</si>
  <si>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</si>
  <si>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</si>
  <si>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</si>
  <si>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</si>
  <si>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</si>
  <si>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</si>
  <si>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</si>
  <si>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</si>
  <si>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</si>
  <si>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</si>
  <si>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</si>
  <si>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</si>
  <si>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</si>
  <si>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</si>
  <si>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</si>
  <si>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</si>
  <si>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</si>
  <si>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</si>
  <si>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</si>
  <si>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</si>
  <si>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</si>
  <si>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</si>
  <si>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</si>
  <si>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</si>
  <si>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</si>
  <si>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</si>
  <si>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</si>
  <si>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</si>
  <si>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</si>
  <si>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</si>
  <si>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</si>
  <si>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</si>
  <si>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</si>
  <si>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</si>
  <si>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</si>
  <si>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</si>
  <si>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</si>
  <si>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</si>
  <si>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</si>
  <si>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</si>
  <si>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</si>
  <si>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</si>
  <si>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</si>
  <si>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</si>
  <si>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</si>
  <si>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</si>
  <si>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</si>
  <si>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</si>
  <si>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</si>
  <si>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</si>
  <si>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</si>
  <si>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</si>
  <si>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</si>
  <si>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</si>
  <si>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</si>
  <si>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</si>
  <si>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</si>
  <si>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</si>
  <si>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</si>
  <si>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</si>
  <si>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</si>
  <si>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</si>
  <si>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</si>
  <si>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</si>
  <si>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</si>
  <si>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</si>
  <si>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</si>
  <si>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</si>
  <si>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</si>
  <si>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</si>
  <si>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</si>
  <si>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</si>
  <si>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</si>
  <si>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</si>
  <si>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</si>
  <si>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</si>
  <si>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</si>
  <si>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</si>
  <si>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</si>
  <si>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</si>
  <si>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</si>
  <si>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</si>
  <si>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</si>
  <si>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</si>
  <si>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</si>
  <si>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</si>
  <si>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</si>
  <si>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</si>
  <si>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</si>
  <si>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</si>
  <si>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</si>
  <si>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</si>
  <si>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</si>
  <si>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</si>
  <si>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</si>
  <si>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</si>
  <si>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</si>
  <si>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</si>
  <si>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</si>
  <si>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</si>
  <si>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</si>
  <si>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</si>
  <si>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</si>
  <si>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</si>
  <si>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</si>
  <si>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</si>
  <si>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</si>
  <si>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</si>
  <si>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</si>
  <si>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</si>
  <si>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</si>
  <si>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</si>
  <si>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</si>
  <si>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</si>
  <si>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</si>
  <si>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</si>
  <si>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</si>
  <si>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</si>
  <si>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</si>
  <si>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</si>
  <si>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</si>
  <si>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</si>
  <si>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</si>
  <si>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</si>
  <si>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</si>
  <si>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</si>
  <si>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</si>
  <si>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</si>
  <si>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</si>
  <si>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</si>
  <si>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</si>
  <si>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</si>
  <si>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</si>
  <si>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</si>
  <si>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</si>
  <si>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</si>
  <si>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</si>
  <si>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</si>
  <si>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</si>
  <si>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</si>
  <si>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</si>
  <si>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</si>
  <si>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</si>
  <si>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</si>
  <si>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</si>
  <si>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</si>
  <si>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</si>
  <si>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</si>
  <si>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</si>
  <si>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</si>
  <si>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</si>
  <si>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</si>
  <si>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</si>
  <si>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</si>
  <si>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</si>
  <si>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</si>
  <si>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</si>
  <si>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</si>
  <si>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</si>
  <si>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</si>
  <si>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</si>
  <si>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</si>
  <si>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</si>
  <si>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</si>
  <si>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</si>
  <si>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</si>
  <si>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</si>
  <si>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</si>
  <si>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</si>
  <si>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</si>
  <si>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</si>
  <si>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</si>
  <si>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</si>
  <si>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</si>
  <si>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</si>
  <si>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</si>
  <si>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</si>
  <si>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</si>
  <si>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</si>
  <si>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</si>
  <si>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</si>
  <si>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</si>
  <si>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</si>
  <si>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</si>
  <si>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</si>
  <si>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</si>
  <si>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</si>
  <si>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</si>
  <si>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</si>
  <si>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</si>
  <si>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</si>
  <si>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</si>
  <si>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</si>
  <si>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</si>
  <si>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</si>
  <si>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</si>
  <si>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</si>
  <si>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</si>
  <si>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</si>
  <si>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</si>
  <si>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</si>
  <si>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</si>
  <si>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</si>
  <si>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</si>
  <si>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</si>
  <si>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</si>
  <si>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</si>
  <si>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</si>
  <si>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</si>
  <si>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</si>
  <si>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</si>
  <si>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</si>
  <si>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</si>
  <si>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</si>
  <si>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</si>
  <si>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</si>
  <si>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</si>
  <si>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</si>
  <si>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</si>
  <si>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</si>
  <si>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</si>
  <si>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</si>
  <si>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</si>
  <si>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</si>
  <si>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</si>
  <si>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</si>
  <si>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</si>
  <si>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</si>
  <si>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</si>
  <si>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</si>
  <si>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</si>
  <si>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</si>
  <si>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</si>
  <si>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</si>
  <si>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</si>
  <si>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</si>
  <si>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</si>
  <si>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</si>
  <si>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</si>
  <si>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</si>
  <si>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</si>
  <si>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</si>
  <si>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</si>
  <si>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</si>
  <si>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</si>
  <si>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</si>
  <si>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</si>
  <si>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</si>
  <si>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</si>
  <si>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</si>
  <si>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</si>
  <si>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</si>
  <si>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</si>
  <si>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</si>
  <si>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</si>
  <si>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</si>
  <si>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</si>
  <si>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</si>
  <si>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</si>
  <si>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</si>
  <si>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</si>
  <si>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</si>
  <si>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</si>
  <si>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</si>
  <si>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</si>
  <si>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</si>
  <si>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</si>
  <si>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</si>
  <si>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</si>
  <si>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</si>
  <si>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</si>
  <si>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</si>
  <si>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</si>
  <si>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</si>
  <si>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</si>
  <si>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</si>
  <si>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</si>
  <si>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</si>
  <si>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</si>
  <si>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</si>
  <si>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</si>
  <si>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</si>
  <si>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</si>
  <si>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</si>
  <si>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</si>
  <si>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</si>
  <si>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</si>
  <si>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</si>
  <si>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</si>
  <si>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</si>
  <si>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</si>
  <si>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</si>
  <si>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</si>
  <si>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</si>
  <si>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</si>
  <si>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</si>
  <si>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</si>
  <si>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</si>
  <si>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</si>
  <si>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</si>
  <si>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</si>
  <si>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</si>
  <si>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</si>
  <si>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</si>
  <si>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</si>
  <si>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</si>
  <si>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</si>
  <si>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</si>
  <si>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</si>
  <si>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</si>
  <si>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</si>
  <si>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</si>
  <si>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</si>
  <si>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</si>
  <si>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</si>
  <si>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</si>
  <si>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</si>
  <si>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</si>
  <si>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</si>
  <si>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</si>
  <si>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</si>
  <si>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</si>
  <si>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</si>
  <si>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</si>
  <si>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</si>
  <si>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</si>
  <si>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</si>
  <si>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</si>
  <si>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</si>
  <si>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</si>
  <si>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</si>
  <si>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</si>
  <si>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</si>
  <si>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</si>
  <si>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</si>
  <si>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</si>
  <si>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</si>
  <si>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</si>
  <si>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</si>
  <si>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</si>
  <si>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</si>
  <si>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</si>
  <si>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</si>
  <si>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</si>
  <si>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</si>
  <si>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</si>
  <si>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</si>
  <si>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</si>
  <si>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</si>
  <si>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</si>
  <si>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</si>
  <si>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</si>
  <si>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</si>
  <si>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</si>
  <si>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</si>
  <si>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</si>
  <si>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</si>
  <si>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</si>
  <si>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</si>
  <si>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</si>
  <si>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</si>
  <si>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</si>
  <si>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</si>
  <si>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</si>
  <si>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</si>
  <si>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</si>
  <si>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</si>
  <si>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</si>
  <si>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</si>
  <si>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</si>
  <si>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</si>
  <si>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</si>
  <si>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</si>
  <si>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</si>
  <si>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</si>
  <si>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</si>
  <si>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</si>
  <si>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</si>
  <si>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</si>
  <si>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</si>
  <si>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</si>
  <si>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</si>
  <si>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</si>
  <si>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</si>
  <si>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</si>
  <si>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</si>
  <si>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</si>
  <si>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</si>
  <si>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</si>
  <si>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</si>
  <si>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</si>
  <si>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</si>
  <si>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</si>
  <si>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</si>
  <si>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</si>
  <si>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</si>
  <si>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</si>
  <si>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</si>
  <si>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</si>
  <si>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</si>
  <si>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</si>
  <si>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</si>
  <si>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</si>
  <si>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</si>
  <si>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</si>
  <si>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</si>
  <si>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</si>
  <si>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</si>
  <si>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</si>
  <si>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</si>
  <si>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</si>
  <si>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</si>
  <si>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</si>
  <si>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</si>
  <si>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</si>
  <si>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</si>
  <si>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</si>
  <si>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</si>
  <si>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</si>
  <si>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</si>
  <si>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</si>
  <si>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</si>
  <si>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</si>
  <si>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</si>
  <si>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</si>
  <si>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</si>
  <si>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</si>
  <si>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</si>
  <si>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</si>
  <si>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</si>
  <si>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</si>
  <si>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</si>
  <si>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</si>
  <si>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</si>
  <si>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</si>
  <si>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</si>
  <si>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</si>
  <si>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</si>
  <si>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</si>
  <si>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</si>
  <si>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</si>
  <si>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</si>
  <si>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</si>
  <si>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</si>
  <si>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</si>
  <si>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</si>
  <si>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</si>
  <si>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</si>
  <si>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</si>
  <si>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</si>
  <si>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</si>
  <si>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</si>
  <si>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</si>
  <si>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</si>
  <si>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</si>
  <si>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</si>
  <si>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</si>
  <si>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</si>
  <si>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</si>
  <si>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</si>
  <si>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</si>
  <si>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</si>
  <si>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</si>
  <si>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</si>
  <si>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</si>
  <si>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</si>
  <si>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</si>
  <si>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</si>
  <si>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</si>
  <si>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</si>
  <si>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</si>
  <si>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</si>
  <si>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</si>
  <si>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</si>
  <si>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</si>
  <si>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</si>
  <si>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</si>
  <si>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</si>
  <si>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</si>
  <si>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</si>
  <si>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</si>
  <si>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</si>
  <si>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</si>
  <si>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</si>
  <si>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</si>
  <si>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</si>
  <si>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</si>
  <si>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</si>
  <si>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</si>
  <si>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</si>
  <si>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</si>
  <si>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</si>
  <si>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</si>
  <si>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</si>
  <si>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</si>
  <si>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</si>
  <si>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</si>
  <si>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</si>
  <si>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</si>
  <si>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</si>
  <si>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</si>
  <si>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</si>
  <si>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</si>
  <si>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</si>
  <si>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</si>
  <si>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</si>
  <si>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</si>
  <si>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</si>
  <si>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</si>
  <si>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</si>
  <si>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</si>
  <si>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</si>
  <si>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</si>
  <si>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</si>
  <si>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</si>
  <si>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</si>
  <si>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</si>
  <si>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</si>
  <si>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</si>
  <si>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</si>
  <si>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</si>
  <si>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</si>
  <si>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</si>
  <si>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</si>
  <si>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</si>
  <si>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</si>
  <si>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</si>
  <si>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</si>
  <si>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</si>
  <si>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</si>
  <si>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</si>
  <si>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</si>
  <si>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</si>
  <si>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</si>
  <si>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</si>
  <si>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</si>
  <si>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</si>
  <si>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</si>
  <si>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</si>
  <si>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</si>
  <si>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</si>
  <si>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</si>
  <si>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</si>
  <si>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</si>
  <si>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</si>
  <si>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</si>
  <si>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</si>
  <si>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</si>
  <si>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</si>
  <si>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</si>
  <si>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</si>
  <si>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</si>
  <si>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</si>
  <si>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</si>
  <si>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</si>
  <si>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</si>
  <si>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</si>
  <si>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</si>
  <si>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</si>
  <si>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</si>
  <si>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</si>
  <si>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</si>
  <si>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</si>
  <si>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</si>
  <si>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</si>
  <si>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</si>
  <si>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</si>
  <si>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</si>
  <si>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</si>
  <si>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</si>
  <si>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</si>
  <si>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</si>
  <si>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</si>
  <si>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</si>
  <si>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</si>
  <si>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</si>
  <si>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</si>
  <si>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</si>
  <si>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</si>
  <si>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</si>
  <si>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</si>
  <si>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</si>
  <si>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</si>
  <si>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</si>
  <si>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</si>
  <si>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</si>
  <si>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</si>
  <si>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</si>
  <si>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</si>
  <si>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</si>
  <si>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</si>
  <si>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</si>
  <si>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</si>
  <si>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</si>
  <si>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</si>
  <si>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</si>
  <si>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</si>
  <si>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</si>
  <si>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</si>
  <si>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</si>
  <si>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</si>
  <si>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</si>
  <si>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</si>
  <si>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</si>
  <si>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</si>
  <si>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</si>
  <si>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</si>
  <si>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</si>
  <si>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</si>
  <si>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</si>
  <si>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</si>
  <si>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</si>
  <si>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</si>
  <si>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</si>
  <si>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</si>
  <si>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</si>
  <si>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</si>
  <si>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</si>
  <si>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</si>
  <si>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</si>
  <si>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</si>
  <si>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</si>
  <si>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</si>
  <si>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</si>
  <si>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</si>
  <si>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</si>
  <si>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</si>
  <si>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</si>
  <si>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</si>
  <si>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</si>
  <si>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</si>
  <si>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</si>
  <si>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</si>
  <si>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</si>
  <si>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</si>
  <si>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</si>
  <si>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</si>
  <si>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</si>
  <si>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</si>
  <si>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</si>
  <si>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</si>
  <si>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</si>
  <si>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</si>
  <si>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</si>
  <si>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</si>
  <si>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</si>
  <si>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</si>
  <si>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</si>
  <si>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</si>
  <si>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</si>
  <si>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</si>
  <si>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</si>
  <si>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</si>
  <si>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</si>
  <si>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</si>
  <si>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</si>
  <si>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</si>
  <si>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</si>
  <si>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</si>
  <si>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</si>
  <si>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</si>
  <si>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</si>
  <si>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</si>
  <si>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</si>
  <si>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</si>
  <si>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</si>
  <si>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</si>
  <si>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</si>
  <si>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</si>
  <si>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</si>
  <si>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</si>
  <si>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</si>
  <si>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</si>
  <si>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</si>
  <si>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</si>
  <si>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</si>
  <si>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</si>
  <si>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</si>
  <si>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</si>
  <si>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</si>
  <si>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</si>
  <si>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</si>
  <si>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</si>
  <si>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</si>
  <si>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</si>
  <si>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</si>
  <si>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</si>
  <si>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</si>
  <si>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</si>
  <si>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</si>
  <si>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</si>
  <si>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</si>
  <si>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</si>
  <si>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</si>
  <si>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</si>
  <si>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</si>
  <si>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</si>
  <si>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</si>
  <si>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</si>
  <si>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</si>
  <si>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</si>
  <si>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</si>
  <si>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</si>
  <si>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</si>
  <si>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</si>
  <si>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</si>
  <si>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</si>
  <si>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</si>
  <si>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</si>
  <si>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</si>
  <si>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</si>
  <si>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</si>
  <si>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</si>
  <si>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</si>
  <si>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</si>
  <si>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</si>
  <si>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</si>
  <si>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</si>
  <si>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</si>
  <si>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</si>
  <si>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</si>
  <si>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</si>
  <si>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</si>
  <si>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</si>
  <si>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</si>
  <si>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</si>
  <si>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</si>
  <si>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</si>
  <si>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</si>
  <si>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</si>
  <si>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</si>
  <si>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</si>
  <si>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</si>
  <si>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</si>
  <si>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</si>
  <si>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</si>
  <si>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</si>
  <si>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</si>
  <si>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</si>
  <si>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</si>
  <si>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</si>
  <si>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</si>
  <si>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</si>
  <si>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</si>
  <si>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</si>
  <si>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</si>
  <si>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</si>
  <si>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</si>
  <si>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</si>
  <si>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</si>
  <si>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</si>
  <si>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</si>
  <si>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</si>
  <si>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</si>
  <si>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</si>
  <si>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</si>
  <si>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</si>
  <si>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</si>
  <si>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</si>
  <si>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</si>
  <si>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</si>
  <si>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</si>
  <si>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</si>
  <si>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</si>
  <si>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</si>
  <si>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</si>
  <si>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</si>
  <si>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</si>
  <si>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</si>
  <si>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</si>
  <si>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</si>
  <si>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</si>
  <si>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</si>
  <si>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</si>
  <si>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</si>
  <si>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</si>
  <si>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</si>
  <si>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</si>
  <si>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</si>
  <si>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</si>
  <si>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</si>
  <si>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</si>
  <si>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</si>
  <si>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</si>
  <si>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</si>
  <si>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</si>
  <si>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</si>
  <si>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</si>
  <si>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</si>
  <si>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</si>
  <si>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</si>
  <si>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</si>
  <si>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</si>
  <si>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</si>
  <si>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</si>
  <si>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</si>
  <si>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</si>
  <si>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</si>
  <si>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</si>
  <si>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</si>
  <si>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</si>
  <si>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</si>
  <si>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</si>
  <si>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</si>
  <si>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</si>
  <si>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</si>
  <si>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</si>
  <si>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</si>
  <si>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</si>
  <si>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</si>
  <si>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</si>
  <si>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</si>
  <si>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</si>
  <si>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</si>
  <si>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</si>
  <si>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</si>
  <si>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</si>
  <si>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</si>
  <si>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</si>
  <si>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</si>
  <si>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</si>
  <si>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</si>
  <si>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</si>
  <si>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</si>
  <si>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</si>
  <si>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</si>
  <si>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</si>
  <si>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</si>
  <si>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</si>
  <si>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</si>
  <si>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</si>
  <si>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</si>
  <si>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</si>
  <si>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</si>
  <si>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</si>
  <si>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</si>
  <si>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</si>
  <si>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</si>
  <si>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</si>
  <si>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</si>
  <si>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</si>
  <si>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</si>
  <si>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</si>
  <si>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</si>
  <si>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</si>
  <si>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</si>
  <si>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</si>
  <si>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</si>
  <si>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</si>
  <si>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</si>
  <si>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</si>
  <si>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</si>
  <si>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</si>
  <si>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</si>
  <si>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</si>
  <si>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</si>
  <si>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</si>
  <si>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</si>
  <si>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</si>
  <si>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</si>
  <si>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</si>
  <si>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</si>
  <si>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</si>
  <si>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</si>
  <si>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</si>
  <si>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</si>
  <si>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</si>
  <si>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</si>
  <si>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</si>
  <si>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</si>
  <si>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</si>
  <si>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</si>
  <si>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</si>
  <si>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</si>
  <si>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</si>
  <si>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</si>
  <si>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</si>
  <si>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</si>
  <si>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</si>
  <si>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</si>
  <si>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</si>
  <si>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</si>
  <si>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</si>
  <si>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</si>
  <si>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</si>
  <si>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</si>
  <si>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</si>
  <si>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</si>
  <si>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</si>
  <si>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</si>
  <si>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</si>
  <si>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</si>
  <si>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</si>
  <si>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</si>
  <si>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</si>
  <si>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</si>
  <si>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</si>
  <si>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</si>
  <si>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</si>
  <si>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</si>
  <si>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</si>
  <si>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</si>
  <si>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</si>
  <si>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</si>
  <si>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</si>
  <si>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</si>
  <si>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</si>
  <si>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</si>
  <si>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</si>
  <si>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</si>
  <si>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</si>
  <si>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</si>
  <si>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</si>
  <si>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</si>
  <si>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</si>
  <si>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</si>
  <si>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</si>
  <si>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</si>
  <si>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</si>
  <si>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</si>
  <si>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</si>
  <si>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</si>
  <si>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</si>
  <si>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</si>
  <si>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</si>
  <si>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</si>
  <si>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</si>
  <si>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</si>
  <si>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</si>
  <si>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</si>
  <si>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</si>
  <si>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</si>
  <si>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</si>
  <si>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</si>
  <si>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</si>
  <si>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</si>
  <si>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</si>
  <si>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</si>
  <si>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</si>
  <si>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</si>
  <si>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</si>
  <si>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</si>
  <si>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</si>
  <si>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</si>
  <si>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</si>
  <si>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</si>
  <si>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</si>
  <si>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</si>
  <si>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</si>
  <si>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</si>
  <si>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</si>
  <si>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</si>
  <si>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</si>
  <si>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</si>
  <si>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</si>
  <si>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</si>
  <si>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</si>
  <si>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</si>
  <si>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</si>
  <si>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</si>
  <si>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</si>
  <si>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</si>
  <si>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</si>
  <si>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</si>
  <si>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</si>
  <si>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</si>
  <si>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</si>
  <si>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</si>
  <si>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</si>
  <si>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</si>
  <si>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</si>
  <si>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</si>
  <si>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</si>
  <si>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</si>
  <si>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</si>
  <si>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</si>
  <si>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</si>
  <si>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</si>
  <si>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</si>
  <si>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</si>
  <si>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</si>
  <si>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</si>
  <si>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</si>
  <si>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</si>
  <si>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</si>
  <si>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</si>
  <si>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</si>
  <si>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</si>
  <si>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</si>
  <si>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</si>
  <si>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</si>
  <si>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</si>
  <si>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</si>
  <si>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</si>
  <si>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</si>
  <si>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</si>
  <si>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</si>
  <si>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</si>
  <si>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</si>
  <si>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</si>
  <si>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</si>
  <si>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</si>
  <si>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</si>
  <si>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</si>
  <si>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</si>
  <si>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</si>
  <si>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</si>
  <si>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</si>
  <si>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</si>
  <si>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</si>
  <si>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</si>
  <si>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</si>
  <si>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</si>
  <si>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</si>
  <si>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</si>
  <si>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</si>
  <si>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</si>
  <si>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</si>
  <si>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</si>
  <si>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</si>
  <si>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</si>
  <si>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</si>
  <si>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</si>
  <si>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</si>
  <si>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</si>
  <si>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</si>
  <si>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</si>
  <si>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</si>
  <si>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</si>
  <si>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</si>
  <si>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</si>
  <si>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</si>
  <si>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</si>
  <si>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</si>
  <si>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</si>
  <si>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</si>
  <si>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</si>
  <si>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</si>
  <si>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</si>
  <si>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</si>
  <si>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</si>
  <si>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</si>
  <si>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</si>
  <si>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</si>
  <si>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</si>
  <si>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</si>
  <si>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</si>
  <si>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</si>
  <si>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</si>
  <si>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</si>
  <si>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</si>
  <si>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</si>
  <si>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</si>
  <si>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</si>
  <si>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</si>
  <si>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</si>
  <si>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</si>
  <si>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</si>
  <si>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</si>
  <si>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</si>
  <si>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</si>
  <si>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</si>
  <si>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</si>
  <si>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</si>
  <si>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</si>
  <si>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</si>
  <si>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</si>
  <si>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</si>
  <si>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</si>
  <si>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</si>
  <si>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</si>
  <si>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</si>
  <si>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</si>
  <si>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</si>
  <si>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</si>
  <si>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</si>
  <si>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</si>
  <si>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</si>
  <si>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</si>
  <si>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</si>
  <si>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</si>
  <si>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</si>
  <si>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</si>
  <si>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</si>
  <si>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</si>
  <si>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</si>
  <si>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</si>
  <si>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</si>
  <si>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</si>
  <si>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</si>
  <si>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</si>
  <si>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</si>
  <si>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</si>
  <si>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</si>
  <si>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</si>
  <si>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</si>
  <si>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</si>
  <si>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</si>
  <si>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</si>
  <si>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</si>
  <si>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</si>
  <si>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</si>
  <si>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</si>
  <si>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</si>
  <si>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</si>
  <si>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</si>
  <si>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</si>
  <si>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</si>
  <si>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</si>
  <si>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</si>
  <si>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</si>
  <si>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</si>
  <si>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</si>
  <si>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</si>
  <si>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</si>
  <si>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</si>
  <si>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</si>
  <si>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</si>
  <si>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</si>
  <si>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</si>
  <si>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</si>
  <si>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</si>
  <si>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</si>
  <si>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</si>
  <si>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</si>
  <si>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</si>
  <si>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</si>
  <si>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</si>
  <si>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</si>
  <si>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</si>
  <si>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</si>
  <si>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</si>
  <si>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</si>
  <si>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</si>
  <si>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</si>
  <si>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</si>
  <si>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</si>
  <si>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</si>
  <si>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</si>
  <si>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</si>
  <si>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</si>
  <si>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</si>
  <si>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</si>
  <si>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</si>
  <si>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</si>
  <si>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</si>
  <si>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</si>
  <si>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</si>
  <si>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</si>
  <si>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</si>
  <si>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</si>
  <si>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</si>
  <si>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</si>
  <si>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</si>
  <si>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</si>
  <si>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</si>
  <si>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</si>
  <si>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</si>
  <si>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</si>
  <si>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</si>
  <si>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</si>
  <si>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</si>
  <si>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</si>
  <si>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</si>
  <si>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</si>
  <si>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</si>
  <si>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</si>
  <si>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</si>
  <si>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</si>
  <si>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</si>
  <si>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</si>
  <si>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</si>
  <si>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</si>
  <si>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</si>
  <si>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</si>
  <si>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</si>
  <si>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</si>
  <si>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</si>
  <si>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</si>
  <si>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</si>
  <si>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</si>
  <si>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</si>
  <si>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</si>
  <si>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</si>
  <si>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</si>
  <si>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</si>
  <si>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</si>
  <si>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</si>
  <si>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</si>
  <si>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</si>
  <si>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</si>
  <si>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</si>
  <si>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</si>
  <si>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</si>
  <si>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</si>
  <si>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</si>
  <si>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</si>
  <si>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</si>
  <si>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</si>
  <si>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</si>
  <si>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</si>
  <si>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</si>
  <si>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</si>
  <si>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</si>
  <si>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</si>
  <si>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</si>
  <si>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</si>
  <si>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</si>
  <si>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</si>
  <si>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</si>
  <si>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</si>
  <si>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</si>
  <si>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</si>
  <si>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</si>
  <si>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</si>
  <si>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</si>
  <si>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</si>
  <si>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</si>
  <si>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</si>
  <si>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</si>
  <si>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</si>
  <si>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</si>
  <si>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</si>
  <si>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</si>
  <si>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</si>
  <si>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</si>
  <si>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</si>
  <si>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</si>
  <si>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</si>
  <si>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</si>
  <si>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</si>
  <si>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</si>
  <si>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</si>
  <si>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</si>
  <si>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</si>
  <si>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</si>
  <si>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</si>
  <si>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</si>
  <si>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</si>
  <si>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</si>
  <si>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</si>
  <si>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</si>
  <si>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</si>
  <si>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</si>
  <si>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</si>
  <si>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</si>
  <si>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</si>
  <si>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</si>
  <si>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</si>
  <si>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</si>
  <si>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</si>
  <si>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</si>
  <si>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</si>
  <si>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</si>
  <si>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</si>
  <si>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</si>
  <si>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</si>
  <si>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</si>
  <si>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</si>
  <si>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</si>
  <si>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</si>
  <si>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</si>
  <si>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</si>
  <si>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</si>
  <si>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</si>
  <si>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</si>
  <si>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</si>
  <si>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</si>
  <si>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</si>
  <si>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</si>
  <si>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</si>
  <si>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</si>
  <si>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</si>
  <si>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</si>
  <si>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</si>
  <si>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</si>
  <si>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</si>
  <si>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</si>
  <si>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</si>
  <si>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</si>
  <si>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</si>
  <si>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</si>
  <si>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</si>
  <si>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</si>
  <si>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</si>
  <si>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</si>
  <si>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</si>
  <si>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</si>
  <si>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</si>
  <si>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</si>
  <si>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</si>
  <si>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</si>
  <si>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</si>
  <si>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</si>
  <si>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</si>
  <si>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</si>
  <si>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</si>
  <si>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</si>
  <si>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</si>
  <si>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</si>
  <si>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</si>
  <si>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</si>
  <si>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</si>
  <si>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</si>
  <si>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</si>
  <si>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</si>
  <si>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</si>
  <si>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</si>
  <si>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</si>
  <si>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</si>
  <si>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</si>
  <si>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</si>
  <si>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</si>
  <si>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</si>
  <si>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</si>
  <si>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</si>
  <si>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</si>
  <si>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</si>
  <si>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</si>
  <si>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</si>
  <si>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</si>
  <si>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</si>
  <si>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</si>
  <si>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</si>
  <si>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</si>
  <si>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</si>
  <si>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</si>
  <si>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</si>
  <si>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</si>
  <si>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</si>
  <si>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</si>
  <si>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</si>
  <si>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</si>
  <si>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</si>
  <si>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</si>
  <si>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</si>
  <si>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</si>
  <si>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</si>
  <si>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</si>
  <si>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</si>
  <si>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</si>
  <si>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</si>
  <si>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</si>
  <si>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</si>
  <si>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</si>
  <si>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</si>
  <si>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</si>
  <si>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</si>
  <si>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</si>
  <si>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</si>
  <si>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</si>
  <si>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</si>
  <si>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</si>
  <si>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</si>
  <si>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</si>
  <si>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</si>
  <si>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</si>
  <si>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</si>
  <si>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</si>
  <si>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</si>
  <si>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</si>
  <si>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</si>
  <si>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</si>
  <si>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</si>
  <si>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</si>
  <si>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</si>
  <si>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</si>
  <si>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</si>
  <si>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</si>
  <si>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</si>
  <si>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</si>
  <si>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</si>
  <si>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</si>
  <si>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</si>
  <si>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</si>
  <si>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</si>
  <si>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</si>
  <si>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</si>
  <si>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</si>
  <si>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</si>
  <si>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</si>
  <si>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</si>
  <si>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</si>
  <si>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</si>
  <si>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</si>
  <si>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</si>
  <si>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</si>
  <si>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</si>
  <si>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</si>
  <si>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</si>
  <si>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</si>
  <si>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</si>
  <si>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</si>
  <si>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</si>
  <si>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</si>
  <si>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</si>
  <si>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</si>
  <si>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</si>
  <si>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</si>
  <si>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</si>
  <si>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</si>
  <si>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</si>
  <si>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</si>
  <si>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</si>
  <si>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</si>
  <si>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</si>
  <si>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</si>
  <si>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</si>
  <si>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</si>
  <si>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</si>
  <si>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</si>
  <si>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</si>
  <si>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</si>
  <si>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</si>
  <si>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</si>
  <si>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</si>
  <si>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</si>
  <si>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</si>
  <si>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</si>
  <si>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</si>
  <si>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</si>
  <si>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</si>
  <si>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</si>
  <si>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</si>
  <si>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</si>
  <si>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</si>
  <si>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</si>
  <si>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</si>
  <si>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</si>
  <si>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</si>
  <si>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</si>
  <si>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</si>
  <si>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</si>
  <si>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</si>
  <si>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</si>
  <si>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</si>
  <si>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</si>
  <si>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</si>
  <si>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</si>
  <si>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</si>
  <si>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</si>
  <si>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</si>
  <si>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</si>
  <si>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</si>
  <si>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</si>
  <si>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</si>
  <si>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</si>
  <si>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</si>
  <si>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</si>
  <si>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</si>
  <si>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</si>
  <si>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</si>
  <si>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</si>
  <si>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</si>
  <si>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</si>
  <si>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</si>
  <si>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</si>
  <si>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</si>
  <si>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</si>
  <si>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</si>
  <si>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</si>
  <si>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</si>
  <si>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</si>
  <si>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</si>
  <si>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</si>
  <si>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</si>
  <si>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</si>
  <si>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</si>
  <si>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</si>
  <si>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</si>
  <si>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</si>
  <si>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</si>
  <si>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</si>
  <si>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</si>
  <si>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</si>
  <si>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</si>
  <si>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</si>
  <si>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</si>
  <si>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</si>
  <si>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</si>
  <si>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</si>
  <si>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</si>
  <si>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</si>
  <si>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</si>
  <si>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</si>
  <si>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</si>
  <si>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</si>
  <si>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</si>
  <si>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</si>
  <si>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</si>
  <si>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</si>
  <si>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</si>
  <si>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</si>
  <si>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</si>
  <si>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</si>
  <si>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</si>
  <si>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</si>
  <si>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</si>
  <si>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</si>
  <si>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</si>
  <si>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</si>
  <si>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</si>
  <si>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</si>
  <si>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</si>
  <si>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</si>
  <si>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</si>
  <si>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</si>
  <si>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</si>
  <si>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</si>
  <si>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</si>
  <si>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</si>
  <si>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</si>
  <si>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</si>
  <si>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</si>
  <si>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</si>
  <si>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</si>
  <si>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</si>
  <si>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</si>
  <si>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</si>
  <si>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</si>
  <si>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</si>
  <si>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</si>
  <si>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</si>
  <si>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</si>
  <si>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</si>
  <si>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</si>
  <si>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</si>
  <si>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</si>
  <si>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</si>
  <si>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</si>
  <si>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</si>
  <si>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</si>
  <si>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</si>
  <si>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</si>
  <si>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</si>
  <si>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</si>
  <si>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</si>
  <si>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</si>
  <si>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</si>
  <si>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</si>
  <si>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</si>
  <si>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</si>
  <si>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</si>
  <si>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</si>
  <si>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</si>
  <si>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</si>
  <si>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</si>
  <si>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</si>
  <si>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</si>
  <si>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</si>
  <si>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</si>
  <si>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</si>
  <si>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</si>
  <si>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</si>
  <si>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</si>
  <si>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</si>
  <si>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</si>
  <si>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</si>
  <si>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</si>
  <si>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</si>
  <si>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</si>
  <si>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</si>
  <si>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</si>
  <si>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</si>
  <si>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</si>
  <si>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</si>
  <si>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</si>
  <si>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</si>
  <si>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</si>
  <si>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</si>
  <si>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</si>
  <si>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</si>
  <si>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</si>
  <si>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</si>
  <si>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</si>
  <si>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</si>
  <si>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</si>
  <si>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</si>
  <si>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</si>
  <si>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</si>
  <si>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</si>
  <si>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</si>
  <si>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</si>
  <si>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</si>
  <si>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</si>
  <si>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</si>
  <si>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</si>
  <si>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</si>
  <si>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</si>
  <si>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</si>
  <si>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</si>
  <si>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</si>
  <si>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</si>
  <si>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</si>
  <si>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</si>
  <si>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</si>
  <si>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</si>
  <si>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</si>
  <si>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</si>
  <si>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</si>
  <si>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</si>
  <si>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</si>
  <si>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</si>
  <si>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</si>
  <si>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</si>
  <si>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</si>
  <si>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</si>
  <si>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</si>
  <si>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</si>
  <si>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</si>
  <si>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</si>
  <si>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</si>
  <si>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</si>
  <si>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</si>
  <si>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</si>
  <si>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</si>
  <si>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</si>
  <si>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</si>
  <si>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</si>
  <si>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</si>
  <si>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</si>
  <si>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</si>
  <si>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</si>
  <si>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</si>
  <si>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</si>
  <si>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</si>
  <si>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</si>
  <si>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</si>
  <si>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</si>
  <si>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</si>
  <si>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</si>
  <si>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</si>
  <si>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</si>
  <si>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</si>
  <si>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</si>
  <si>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</si>
  <si>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</si>
  <si>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</si>
  <si>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</si>
  <si>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</si>
  <si>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</si>
  <si>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</si>
  <si>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</si>
  <si>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</si>
  <si>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</si>
  <si>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</si>
  <si>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</si>
  <si>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</si>
  <si>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</si>
  <si>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</si>
  <si>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</si>
  <si>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</si>
  <si>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</si>
  <si>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</si>
  <si>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</si>
  <si>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</si>
  <si>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</si>
  <si>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</si>
  <si>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</si>
  <si>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</si>
  <si>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</si>
  <si>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</si>
  <si>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</si>
  <si>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</si>
  <si>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</si>
  <si>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</si>
  <si>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</si>
  <si>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</si>
  <si>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</si>
  <si>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</si>
  <si>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</si>
  <si>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</si>
  <si>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</si>
  <si>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</si>
  <si>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</si>
  <si>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</si>
  <si>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</si>
  <si>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</si>
  <si>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</si>
  <si>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</si>
  <si>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</si>
  <si>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</si>
  <si>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</si>
  <si>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</si>
  <si>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</si>
  <si>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</si>
  <si>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</si>
  <si>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</si>
  <si>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</si>
  <si>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</si>
  <si>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</si>
  <si>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</si>
  <si>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</si>
  <si>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</si>
  <si>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</si>
  <si>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</si>
  <si>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</si>
  <si>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</si>
  <si>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</si>
  <si>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</si>
  <si>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</si>
  <si>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</si>
  <si>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</si>
  <si>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</si>
  <si>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</si>
  <si>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</si>
  <si>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</si>
  <si>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</si>
  <si>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</si>
  <si>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</si>
  <si>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</si>
  <si>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</si>
  <si>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</si>
  <si>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</si>
  <si>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</si>
  <si>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</si>
  <si>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</si>
  <si>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</si>
  <si>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</si>
  <si>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</si>
  <si>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</si>
  <si>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</si>
  <si>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</si>
  <si>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</si>
  <si>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</si>
  <si>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</si>
  <si>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</si>
  <si>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</si>
  <si>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</si>
  <si>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</si>
  <si>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</si>
  <si>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</si>
  <si>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</si>
  <si>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</si>
  <si>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</si>
  <si>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</si>
  <si>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</si>
  <si>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</si>
  <si>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</si>
  <si>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</si>
  <si>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</si>
  <si>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</si>
  <si>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</si>
  <si>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</si>
  <si>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</si>
  <si>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</si>
  <si>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</si>
  <si>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</si>
  <si>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</si>
  <si>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</si>
  <si>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</si>
  <si>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</si>
  <si>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</si>
  <si>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</si>
  <si>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</si>
  <si>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</si>
  <si>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</si>
  <si>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</si>
  <si>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</si>
  <si>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</si>
  <si>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</si>
  <si>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</si>
  <si>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</si>
  <si>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</si>
  <si>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</si>
  <si>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</si>
  <si>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</si>
  <si>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</si>
  <si>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</si>
  <si>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</si>
  <si>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</si>
  <si>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</si>
  <si>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</si>
  <si>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</si>
  <si>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</si>
  <si>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</si>
  <si>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</si>
  <si>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</si>
  <si>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</si>
  <si>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</si>
  <si>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</si>
  <si>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</si>
  <si>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</si>
  <si>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</si>
  <si>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</si>
  <si>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</si>
  <si>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</si>
  <si>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</si>
  <si>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</si>
  <si>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</si>
  <si>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</si>
  <si>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</si>
  <si>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</si>
  <si>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</si>
  <si>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</si>
  <si>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</si>
  <si>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</si>
  <si>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</si>
  <si>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</si>
  <si>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</si>
  <si>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</si>
  <si>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</si>
  <si>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</si>
  <si>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</si>
  <si>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</si>
  <si>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</si>
  <si>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</si>
  <si>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</si>
  <si>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</si>
  <si>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</si>
  <si>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</si>
  <si>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</si>
  <si>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</si>
  <si>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</si>
  <si>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</si>
  <si>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</si>
  <si>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</si>
  <si>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</si>
  <si>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</si>
  <si>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</si>
  <si>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</si>
  <si>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</si>
  <si>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</si>
  <si>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</si>
  <si>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</si>
  <si>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</si>
  <si>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</si>
  <si>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</si>
  <si>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</si>
  <si>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</si>
  <si>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</si>
  <si>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</si>
  <si>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</si>
  <si>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</si>
  <si>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</si>
  <si>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</si>
  <si>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</si>
  <si>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</si>
  <si>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</si>
  <si>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</si>
  <si>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</si>
  <si>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</si>
  <si>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</si>
  <si>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</si>
  <si>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</si>
  <si>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</si>
  <si>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</si>
  <si>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</si>
  <si>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</si>
  <si>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</si>
  <si>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</si>
  <si>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</si>
  <si>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</si>
  <si>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</si>
  <si>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</si>
  <si>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</si>
  <si>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</si>
  <si>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</si>
  <si>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</si>
  <si>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</si>
  <si>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</si>
  <si>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</si>
  <si>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</si>
  <si>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</si>
  <si>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</si>
  <si>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</si>
  <si>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</si>
  <si>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</si>
  <si>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</si>
  <si>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</si>
  <si>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</si>
  <si>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</si>
  <si>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</si>
  <si>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</si>
  <si>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</si>
  <si>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</si>
  <si>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</si>
  <si>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</si>
  <si>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</si>
  <si>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</si>
  <si>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</si>
  <si>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</si>
  <si>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</si>
  <si>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</si>
  <si>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</si>
  <si>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</si>
  <si>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</si>
  <si>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</si>
  <si>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</si>
  <si>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</si>
  <si>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</si>
  <si>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</si>
  <si>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</si>
  <si>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</si>
  <si>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</si>
  <si>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</si>
  <si>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</si>
  <si>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</si>
  <si>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</si>
  <si>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</si>
  <si>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</si>
  <si>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</si>
  <si>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</si>
  <si>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</si>
  <si>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</si>
  <si>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</si>
  <si>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</si>
  <si>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</si>
  <si>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</si>
  <si>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</si>
  <si>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</si>
  <si>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</si>
  <si>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</si>
  <si>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</si>
  <si>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</si>
  <si>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</si>
  <si>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</si>
  <si>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</si>
  <si>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</si>
  <si>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</si>
  <si>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</si>
  <si>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</si>
  <si>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</si>
  <si>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</si>
  <si>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</si>
  <si>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</si>
  <si>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</si>
  <si>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</si>
  <si>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</si>
  <si>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</si>
  <si>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</si>
  <si>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</si>
  <si>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</si>
  <si>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</si>
  <si>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</si>
  <si>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</si>
  <si>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</si>
  <si>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</si>
  <si>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</si>
  <si>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</si>
  <si>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</si>
  <si>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</si>
  <si>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</si>
  <si>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</si>
  <si>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</si>
  <si>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</si>
  <si>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</si>
  <si>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</si>
  <si>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</si>
  <si>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</si>
  <si>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</si>
  <si>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</si>
  <si>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</si>
  <si>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</si>
  <si>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</si>
  <si>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</si>
  <si>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</si>
  <si>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</si>
  <si>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</si>
  <si>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</si>
  <si>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</si>
  <si>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</si>
  <si>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</si>
  <si>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</si>
  <si>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</si>
  <si>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</si>
  <si>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</si>
  <si>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</si>
  <si>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</si>
  <si>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</si>
  <si>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</si>
  <si>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</si>
  <si>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</si>
  <si>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</si>
  <si>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</si>
  <si>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</si>
  <si>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</si>
  <si>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</si>
  <si>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</si>
  <si>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</si>
  <si>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</si>
  <si>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</si>
  <si>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</si>
  <si>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</si>
  <si>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</si>
  <si>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</si>
  <si>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</si>
  <si>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</si>
  <si>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</si>
  <si>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</si>
  <si>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</si>
  <si>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</si>
  <si>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</si>
  <si>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</si>
  <si>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</si>
  <si>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</si>
  <si>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</si>
  <si>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</si>
  <si>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</si>
  <si>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</si>
  <si>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</si>
  <si>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</si>
  <si>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</si>
  <si>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</si>
  <si>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</si>
  <si>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</si>
  <si>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</si>
  <si>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</si>
  <si>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</si>
  <si>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</si>
  <si>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</si>
  <si>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</si>
  <si>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</si>
  <si>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</si>
  <si>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</si>
  <si>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</si>
  <si>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</si>
  <si>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</si>
  <si>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</si>
  <si>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</si>
  <si>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</si>
  <si>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</si>
  <si>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</si>
  <si>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</si>
  <si>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</si>
  <si>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</si>
  <si>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</si>
  <si>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</si>
  <si>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</si>
  <si>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</si>
  <si>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</si>
  <si>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</si>
  <si>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</si>
  <si>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</si>
  <si>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</si>
  <si>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</si>
  <si>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</si>
  <si>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</si>
  <si>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</si>
  <si>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</si>
  <si>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</si>
  <si>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</si>
  <si>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</si>
  <si>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</si>
  <si>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</si>
  <si>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</si>
  <si>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</si>
  <si>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</si>
  <si>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</si>
  <si>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</si>
  <si>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</si>
  <si>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</si>
  <si>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</si>
  <si>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</si>
  <si>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</si>
  <si>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</si>
  <si>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</si>
  <si>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</si>
  <si>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</si>
  <si>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</si>
  <si>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</si>
  <si>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</si>
  <si>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</si>
  <si>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</si>
  <si>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</si>
  <si>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</si>
  <si>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</si>
  <si>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</si>
  <si>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</si>
  <si>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</si>
  <si>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</si>
  <si>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</si>
  <si>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</si>
  <si>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</si>
  <si>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</si>
  <si>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</si>
  <si>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</si>
  <si>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</si>
  <si>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</si>
  <si>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</si>
  <si>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</si>
  <si>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</si>
  <si>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</si>
  <si>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</si>
  <si>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</si>
  <si>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</si>
  <si>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</si>
  <si>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</si>
  <si>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</si>
  <si>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</si>
  <si>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</si>
  <si>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</si>
  <si>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</si>
  <si>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</si>
  <si>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</si>
  <si>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</si>
  <si>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</si>
  <si>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</si>
  <si>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</si>
  <si>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</si>
  <si>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</si>
  <si>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</si>
  <si>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</si>
  <si>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</si>
  <si>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</si>
  <si>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</si>
  <si>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</si>
  <si>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</si>
  <si>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</si>
  <si>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</si>
  <si>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</si>
  <si>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</si>
  <si>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</si>
  <si>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</si>
  <si>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</si>
  <si>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</si>
  <si>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</si>
  <si>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</si>
  <si>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</si>
  <si>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</si>
  <si>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</si>
  <si>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</si>
  <si>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</si>
  <si>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</si>
  <si>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</si>
  <si>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</si>
  <si>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</si>
  <si>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</si>
  <si>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</si>
  <si>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</si>
  <si>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</si>
  <si>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</si>
  <si>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</si>
  <si>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</si>
  <si>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</si>
  <si>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</si>
  <si>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</si>
  <si>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</si>
  <si>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</si>
  <si>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</si>
  <si>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</si>
  <si>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</si>
  <si>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</si>
  <si>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</si>
  <si>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</si>
  <si>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</si>
  <si>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</si>
  <si>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</si>
  <si>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</si>
  <si>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</si>
  <si>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</si>
  <si>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</si>
  <si>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</si>
  <si>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</si>
  <si>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</si>
  <si>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</si>
  <si>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</si>
  <si>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</si>
  <si>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</si>
  <si>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</si>
  <si>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</si>
  <si>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</si>
  <si>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</si>
  <si>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</si>
  <si>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</si>
  <si>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</si>
  <si>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</si>
  <si>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</si>
  <si>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</si>
  <si>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</si>
  <si>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</si>
  <si>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</si>
  <si>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</si>
  <si>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</si>
  <si>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</si>
  <si>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</si>
  <si>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</si>
  <si>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</si>
  <si>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</si>
  <si>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</si>
  <si>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</si>
  <si>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</si>
  <si>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</si>
  <si>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</si>
  <si>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</si>
  <si>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</si>
  <si>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</si>
  <si>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</si>
  <si>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</si>
  <si>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</si>
  <si>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</si>
  <si>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</si>
  <si>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</si>
  <si>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</si>
  <si>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</si>
  <si>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</si>
  <si>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</si>
  <si>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</si>
  <si>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</si>
  <si>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</si>
  <si>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</si>
  <si>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</si>
  <si>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</si>
  <si>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</si>
  <si>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</si>
  <si>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</si>
  <si>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</si>
  <si>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</si>
  <si>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</si>
  <si>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</si>
  <si>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</si>
  <si>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</si>
  <si>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</si>
  <si>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</si>
  <si>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</si>
  <si>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</si>
  <si>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</si>
  <si>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</si>
  <si>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</si>
  <si>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</si>
  <si>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</si>
  <si>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</si>
  <si>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</si>
  <si>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</si>
  <si>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</si>
  <si>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</si>
  <si>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</si>
  <si>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</si>
  <si>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</si>
  <si>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</si>
  <si>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</si>
  <si>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</si>
  <si>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</si>
  <si>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</si>
  <si>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</si>
  <si>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</si>
  <si>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</si>
  <si>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</si>
  <si>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</si>
  <si>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</si>
  <si>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</si>
  <si>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</si>
  <si>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</si>
  <si>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</si>
  <si>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</si>
  <si>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</si>
  <si>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</si>
  <si>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</si>
  <si>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</si>
  <si>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</si>
  <si>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</si>
  <si>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</si>
  <si>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</si>
  <si>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</si>
  <si>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</si>
  <si>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</si>
  <si>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</si>
  <si>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</si>
  <si>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</si>
  <si>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</si>
  <si>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</si>
  <si>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</si>
  <si>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</si>
  <si>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</si>
  <si>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</si>
  <si>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</si>
  <si>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</si>
  <si>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</si>
  <si>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</si>
  <si>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</si>
  <si>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</si>
  <si>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</si>
  <si>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</si>
  <si>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</si>
  <si>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</si>
  <si>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</si>
  <si>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</si>
  <si>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</si>
  <si>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</si>
  <si>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</si>
  <si>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</si>
  <si>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</si>
  <si>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</si>
  <si>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</si>
  <si>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</si>
  <si>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</si>
  <si>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</si>
  <si>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</si>
  <si>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</si>
  <si>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</si>
  <si>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</si>
  <si>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</si>
  <si>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</si>
  <si>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</si>
  <si>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</si>
  <si>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</si>
  <si>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</si>
  <si>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</si>
  <si>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</si>
  <si>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</si>
  <si>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</si>
  <si>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</si>
  <si>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</si>
  <si>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</si>
  <si>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</si>
  <si>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</si>
  <si>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</si>
  <si>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</si>
  <si>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</si>
  <si>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</si>
  <si>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</si>
  <si>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</si>
  <si>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</si>
  <si>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</si>
  <si>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</si>
  <si>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</si>
  <si>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</si>
  <si>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</si>
  <si>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</si>
  <si>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</si>
  <si>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</si>
  <si>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</si>
  <si>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</si>
  <si>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</si>
  <si>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</si>
  <si>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</si>
  <si>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</si>
  <si>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</si>
  <si>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</si>
  <si>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</si>
  <si>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</si>
  <si>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</si>
  <si>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</si>
  <si>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</si>
  <si>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</si>
  <si>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</si>
  <si>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</si>
  <si>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</si>
  <si>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</si>
  <si>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</si>
  <si>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</si>
  <si>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</si>
  <si>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</si>
  <si>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</si>
  <si>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</si>
  <si>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</si>
  <si>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</si>
  <si>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</si>
  <si>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</si>
  <si>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</si>
  <si>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</si>
  <si>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</si>
  <si>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</si>
  <si>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</si>
  <si>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</si>
  <si>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</si>
  <si>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</si>
  <si>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</si>
  <si>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</si>
  <si>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</si>
  <si>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</si>
  <si>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</si>
  <si>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</si>
  <si>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</si>
  <si>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</si>
  <si>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</si>
  <si>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</si>
  <si>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</si>
  <si>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</si>
  <si>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</si>
  <si>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</si>
  <si>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</si>
  <si>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</si>
  <si>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</si>
  <si>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</si>
  <si>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</si>
  <si>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</si>
  <si>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</si>
  <si>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</si>
  <si>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</si>
  <si>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</si>
  <si>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</si>
  <si>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</si>
  <si>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</si>
  <si>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</si>
  <si>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</si>
  <si>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</si>
  <si>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</si>
  <si>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</si>
  <si>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</si>
  <si>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</si>
  <si>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</si>
  <si>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</si>
  <si>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</si>
  <si>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</si>
  <si>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</si>
  <si>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</si>
  <si>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</si>
  <si>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</si>
  <si>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</si>
  <si>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</si>
  <si>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</si>
  <si>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</si>
  <si>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</si>
  <si>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</si>
  <si>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</si>
  <si>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</si>
  <si>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</si>
  <si>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</si>
  <si>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</si>
  <si>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</si>
  <si>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</si>
  <si>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</si>
  <si>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</si>
  <si>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</si>
  <si>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</si>
  <si>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</si>
  <si>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</si>
  <si>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</si>
  <si>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</si>
  <si>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</si>
  <si>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</si>
  <si>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</si>
  <si>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</si>
  <si>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</si>
  <si>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</si>
  <si>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</si>
  <si>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</si>
  <si>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</si>
  <si>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</si>
  <si>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</si>
  <si>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</si>
  <si>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</si>
  <si>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</si>
  <si>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</si>
  <si>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</si>
  <si>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</si>
  <si>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</si>
  <si>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</si>
  <si>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</si>
  <si>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</si>
  <si>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</si>
  <si>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</si>
  <si>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</si>
  <si>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</si>
  <si>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</si>
  <si>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</si>
  <si>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</si>
  <si>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</si>
  <si>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</si>
  <si>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</si>
  <si>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</si>
  <si>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</si>
  <si>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</si>
  <si>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</si>
  <si>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</si>
  <si>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</si>
  <si>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</si>
  <si>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</si>
  <si>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</si>
  <si>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</si>
  <si>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</si>
  <si>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</si>
  <si>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</si>
  <si>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</si>
  <si>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</si>
  <si>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</si>
  <si>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</si>
  <si>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</si>
  <si>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</si>
  <si>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</si>
  <si>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</si>
  <si>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</si>
  <si>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</si>
  <si>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</si>
  <si>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</si>
  <si>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</si>
  <si>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</si>
  <si>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</si>
  <si>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</si>
  <si>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</si>
  <si>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</si>
  <si>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</si>
  <si>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</si>
  <si>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</si>
  <si>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</si>
  <si>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</si>
  <si>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</si>
  <si>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</si>
  <si>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</si>
  <si>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</si>
  <si>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</si>
  <si>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</si>
  <si>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</si>
  <si>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</si>
  <si>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</si>
  <si>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</si>
  <si>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</si>
  <si>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</si>
  <si>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</si>
  <si>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</si>
  <si>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</si>
  <si>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</si>
  <si>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</si>
  <si>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</si>
  <si>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</si>
  <si>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</si>
  <si>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</si>
  <si>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</si>
  <si>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</si>
  <si>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</si>
  <si>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</si>
  <si>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</si>
  <si>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</si>
  <si>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</si>
  <si>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</si>
  <si>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</si>
  <si>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</si>
  <si>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</si>
  <si>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</si>
  <si>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</si>
  <si>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</si>
  <si>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</si>
  <si>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</si>
  <si>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</si>
  <si>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</si>
  <si>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</si>
  <si>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</si>
  <si>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</si>
  <si>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</si>
  <si>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</si>
  <si>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</si>
  <si>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</si>
  <si>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</si>
  <si>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</si>
  <si>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</si>
  <si>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</si>
  <si>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</si>
  <si>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</si>
  <si>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</si>
  <si>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</si>
  <si>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</si>
  <si>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</si>
  <si>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</si>
  <si>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</si>
  <si>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</si>
  <si>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</si>
  <si>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</si>
  <si>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</si>
  <si>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</si>
  <si>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</si>
  <si>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</si>
  <si>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</si>
  <si>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</si>
  <si>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</si>
  <si>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</si>
  <si>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</si>
  <si>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</si>
  <si>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</si>
  <si>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</si>
  <si>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</si>
  <si>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</si>
  <si>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</si>
  <si>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</si>
  <si>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</si>
  <si>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</si>
  <si>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</si>
  <si>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</si>
  <si>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</si>
  <si>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</si>
  <si>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</si>
  <si>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</si>
  <si>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</si>
  <si>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</si>
  <si>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</si>
  <si>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</si>
  <si>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</si>
  <si>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</si>
  <si>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</si>
  <si>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</si>
  <si>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</si>
  <si>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</si>
  <si>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</si>
  <si>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</si>
  <si>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</si>
  <si>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</si>
  <si>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</si>
  <si>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</si>
  <si>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</si>
  <si>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</si>
  <si>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</si>
  <si>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</si>
  <si>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</si>
  <si>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</si>
  <si>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</si>
  <si>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</si>
  <si>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</si>
  <si>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</si>
  <si>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</si>
  <si>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</si>
  <si>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</si>
  <si>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</si>
  <si>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</si>
  <si>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</si>
  <si>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</si>
  <si>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</si>
  <si>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</si>
  <si>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</si>
  <si>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</si>
  <si>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</si>
  <si>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</si>
  <si>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</si>
  <si>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</si>
  <si>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</si>
  <si>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</si>
  <si>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</si>
  <si>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</si>
  <si>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</si>
  <si>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</si>
  <si>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</si>
  <si>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</si>
  <si>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</si>
  <si>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</si>
  <si>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</si>
  <si>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</si>
  <si>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</si>
  <si>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</si>
  <si>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</si>
  <si>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</si>
  <si>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</si>
  <si>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</si>
  <si>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</si>
  <si>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</si>
  <si>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</si>
  <si>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</si>
  <si>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</si>
  <si>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</si>
  <si>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</si>
  <si>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</si>
  <si>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</si>
  <si>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</si>
  <si>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</si>
  <si>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</si>
  <si>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</si>
  <si>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</si>
  <si>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</si>
  <si>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</si>
  <si>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</si>
  <si>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</si>
  <si>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</si>
  <si>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</si>
  <si>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</si>
  <si>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</si>
  <si>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</si>
  <si>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</si>
  <si>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</si>
  <si>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</si>
  <si>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</si>
  <si>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</si>
  <si>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</si>
  <si>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</si>
  <si>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</si>
  <si>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</si>
  <si>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</si>
  <si>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</si>
  <si>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</si>
  <si>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</si>
  <si>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</si>
  <si>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</si>
  <si>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</si>
  <si>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</si>
  <si>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</si>
  <si>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</si>
  <si>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</si>
  <si>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</si>
  <si>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</si>
  <si>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</si>
  <si>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</si>
  <si>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</si>
  <si>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</si>
  <si>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</si>
  <si>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</si>
  <si>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</si>
  <si>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</si>
  <si>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</si>
  <si>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</si>
  <si>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</si>
  <si>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</si>
  <si>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</si>
  <si>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</si>
  <si>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</si>
  <si>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</si>
  <si>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</si>
  <si>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</si>
  <si>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</si>
  <si>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</si>
  <si>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</si>
  <si>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</si>
  <si>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</si>
  <si>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</si>
  <si>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</si>
  <si>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</si>
  <si>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</si>
  <si>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</si>
  <si>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</si>
  <si>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</si>
  <si>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</si>
  <si>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</si>
  <si>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</si>
  <si>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</si>
  <si>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</si>
  <si>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</si>
  <si>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</si>
  <si>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</si>
  <si>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</si>
  <si>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</si>
  <si>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</si>
  <si>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</si>
  <si>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</si>
  <si>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</si>
  <si>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</si>
  <si>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</si>
  <si>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</si>
  <si>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</si>
  <si>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</si>
  <si>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</si>
  <si>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</si>
  <si>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</si>
  <si>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</si>
  <si>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</si>
  <si>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</si>
  <si>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</si>
  <si>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</si>
  <si>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</si>
  <si>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</si>
  <si>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</si>
  <si>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</si>
  <si>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</si>
  <si>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</si>
  <si>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</si>
  <si>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</si>
  <si>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</si>
  <si>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</si>
  <si>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</si>
  <si>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</si>
  <si>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</si>
  <si>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</si>
  <si>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</si>
  <si>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</si>
  <si>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</si>
  <si>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</si>
  <si>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</si>
  <si>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</si>
  <si>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</si>
  <si>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</si>
  <si>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</si>
  <si>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</si>
  <si>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</si>
  <si>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</si>
  <si>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</si>
  <si>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</si>
  <si>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</si>
  <si>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</si>
  <si>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</si>
  <si>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</si>
  <si>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</si>
  <si>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</si>
  <si>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</si>
  <si>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</si>
  <si>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</si>
  <si>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</si>
  <si>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</si>
  <si>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</si>
  <si>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</si>
  <si>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</si>
  <si>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</si>
  <si>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</si>
  <si>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</si>
  <si>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</si>
  <si>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</si>
  <si>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</si>
  <si>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</si>
  <si>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</si>
  <si>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</si>
  <si>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</si>
  <si>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</si>
  <si>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</si>
  <si>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</si>
  <si>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</si>
  <si>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</si>
  <si>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</si>
  <si>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</si>
  <si>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</si>
  <si>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</si>
  <si>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</si>
  <si>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</si>
  <si>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</si>
  <si>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</si>
  <si>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</si>
  <si>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</si>
  <si>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</si>
  <si>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</si>
  <si>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</si>
  <si>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</si>
  <si>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</si>
  <si>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</si>
  <si>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</si>
  <si>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</si>
  <si>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</si>
  <si>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</si>
  <si>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</si>
  <si>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</si>
  <si>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</si>
  <si>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</si>
  <si>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</si>
  <si>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</si>
  <si>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</si>
  <si>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</si>
  <si>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</si>
  <si>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</si>
  <si>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</si>
  <si>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</si>
  <si>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</si>
  <si>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</si>
  <si>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</si>
  <si>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</si>
  <si>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</si>
  <si>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</si>
  <si>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</si>
  <si>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</si>
  <si>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</si>
  <si>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</si>
  <si>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</si>
  <si>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</si>
  <si>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</si>
  <si>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</si>
  <si>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</si>
  <si>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</si>
  <si>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</si>
  <si>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</si>
  <si>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</si>
  <si>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</si>
  <si>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</si>
  <si>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</si>
  <si>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</si>
  <si>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</si>
  <si>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</si>
  <si>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</si>
  <si>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</si>
  <si>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</si>
  <si>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</si>
  <si>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</si>
  <si>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</si>
  <si>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</si>
  <si>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</si>
  <si>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</si>
  <si>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</si>
  <si>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</si>
  <si>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</si>
  <si>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</si>
  <si>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</si>
  <si>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</si>
  <si>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</si>
  <si>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</si>
  <si>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</si>
  <si>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</si>
  <si>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</si>
  <si>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</si>
  <si>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</si>
  <si>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</si>
  <si>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</si>
  <si>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</si>
  <si>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</si>
  <si>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</si>
  <si>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</si>
  <si>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</si>
  <si>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</si>
  <si>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</si>
  <si>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</si>
  <si>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</si>
  <si>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</si>
  <si>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</si>
  <si>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</si>
  <si>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</si>
  <si>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</si>
  <si>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</si>
  <si>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</si>
  <si>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</si>
  <si>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</si>
  <si>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</si>
  <si>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</si>
  <si>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</si>
  <si>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</si>
  <si>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</si>
  <si>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</si>
  <si>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</si>
  <si>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</si>
  <si>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</si>
  <si>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</si>
  <si>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</si>
  <si>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</si>
  <si>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</si>
  <si>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</si>
  <si>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</si>
  <si>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</si>
  <si>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</si>
  <si>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</si>
  <si>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</si>
  <si>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</si>
  <si>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</si>
  <si>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</si>
  <si>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</si>
  <si>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</si>
  <si>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</si>
  <si>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</si>
  <si>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</si>
  <si>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</si>
  <si>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</si>
  <si>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</si>
  <si>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</si>
  <si>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</si>
  <si>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</si>
  <si>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</si>
  <si>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</si>
  <si>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</si>
  <si>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</si>
  <si>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</si>
  <si>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</si>
  <si>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</si>
  <si>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</si>
  <si>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</si>
  <si>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</si>
  <si>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</si>
  <si>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</si>
  <si>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</si>
  <si>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</si>
  <si>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</si>
  <si>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</si>
  <si>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</si>
  <si>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</si>
  <si>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</si>
  <si>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</si>
  <si>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</si>
  <si>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</si>
  <si>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</si>
  <si>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</si>
  <si>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</si>
  <si>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</si>
  <si>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</si>
  <si>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</si>
  <si>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</si>
  <si>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</si>
  <si>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</si>
  <si>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</si>
  <si>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</si>
  <si>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</si>
  <si>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</si>
  <si>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</si>
  <si>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</si>
  <si>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</si>
  <si>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</si>
  <si>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</si>
  <si>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</si>
  <si>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</si>
  <si>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</si>
  <si>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</si>
  <si>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</si>
  <si>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</si>
  <si>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</si>
  <si>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</si>
  <si>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</si>
  <si>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</si>
  <si>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</si>
  <si>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</si>
  <si>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</si>
  <si>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</si>
  <si>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</si>
  <si>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</si>
  <si>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</si>
  <si>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</si>
  <si>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</si>
  <si>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</si>
  <si>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</si>
  <si>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</si>
  <si>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</si>
  <si>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</si>
  <si>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</si>
  <si>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</si>
  <si>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</si>
  <si>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</si>
  <si>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</si>
  <si>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</si>
  <si>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</si>
  <si>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</si>
  <si>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</si>
  <si>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</si>
  <si>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</si>
  <si>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</si>
  <si>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</si>
  <si>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</si>
  <si>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</si>
  <si>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</si>
  <si>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</si>
  <si>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</si>
  <si>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</si>
  <si>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</si>
  <si>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</si>
  <si>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</si>
  <si>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</si>
  <si>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</si>
  <si>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</si>
  <si>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</si>
  <si>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</si>
  <si>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</si>
  <si>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</si>
  <si>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</si>
  <si>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</si>
  <si>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</si>
  <si>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</si>
  <si>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</si>
  <si>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</si>
  <si>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</si>
  <si>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</si>
  <si>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</si>
  <si>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</si>
  <si>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</si>
  <si>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</si>
  <si>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</si>
  <si>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</si>
  <si>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</si>
  <si>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</si>
  <si>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</si>
  <si>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</si>
  <si>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</si>
  <si>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</si>
  <si>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</si>
  <si>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</si>
  <si>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</si>
  <si>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</si>
  <si>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</si>
  <si>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</si>
  <si>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</si>
  <si>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</si>
  <si>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</si>
  <si>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</si>
  <si>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</si>
  <si>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</si>
  <si>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</si>
  <si>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</si>
  <si>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</si>
  <si>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</si>
  <si>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</si>
  <si>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</si>
  <si>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</si>
  <si>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</si>
  <si>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</si>
  <si>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</si>
  <si>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</si>
  <si>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</si>
  <si>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</si>
  <si>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</si>
  <si>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</si>
  <si>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</si>
  <si>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</si>
  <si>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</si>
  <si>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</si>
  <si>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</si>
  <si>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</si>
  <si>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</si>
  <si>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</si>
  <si>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</si>
  <si>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</si>
  <si>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</si>
  <si>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</si>
  <si>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</si>
  <si>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</si>
  <si>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</si>
  <si>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</si>
  <si>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</si>
  <si>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</si>
  <si>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</si>
  <si>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</si>
  <si>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</si>
  <si>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</si>
  <si>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</si>
  <si>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</si>
  <si>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</si>
  <si>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</si>
  <si>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</si>
  <si>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</si>
  <si>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</si>
  <si>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</si>
  <si>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</si>
  <si>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</si>
  <si>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</si>
  <si>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</si>
  <si>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</si>
  <si>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</si>
  <si>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</si>
  <si>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</si>
  <si>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</si>
  <si>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</si>
  <si>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</si>
  <si>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</si>
  <si>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</si>
  <si>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</si>
  <si>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</si>
  <si>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</si>
  <si>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</si>
  <si>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</si>
  <si>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</si>
  <si>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</si>
  <si>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</si>
  <si>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</si>
  <si>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</si>
  <si>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</si>
  <si>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</si>
  <si>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</si>
  <si>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</si>
  <si>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</si>
  <si>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</si>
  <si>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</si>
  <si>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</si>
  <si>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</si>
  <si>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</si>
  <si>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</si>
  <si>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</si>
  <si>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</si>
  <si>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</si>
  <si>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</si>
  <si>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</si>
  <si>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</si>
  <si>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</si>
  <si>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</si>
  <si>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</si>
  <si>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</si>
  <si>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</si>
  <si>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</si>
  <si>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</si>
  <si>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</si>
  <si>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</si>
  <si>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</si>
  <si>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</si>
  <si>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</si>
  <si>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</si>
  <si>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</si>
  <si>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</si>
  <si>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</si>
  <si>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</si>
  <si>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</si>
  <si>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</si>
  <si>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</si>
  <si>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</si>
  <si>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</si>
  <si>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</si>
  <si>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</si>
  <si>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</si>
  <si>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</si>
  <si>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</si>
  <si>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</si>
  <si>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</si>
  <si>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</si>
  <si>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</si>
  <si>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</si>
  <si>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</si>
  <si>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</si>
  <si>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</si>
  <si>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</si>
  <si>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</si>
  <si>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</si>
  <si>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</si>
  <si>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</si>
  <si>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</si>
  <si>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</si>
  <si>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</si>
  <si>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</si>
  <si>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</si>
  <si>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</si>
  <si>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</si>
  <si>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</si>
  <si>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</si>
  <si>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</si>
  <si>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</si>
  <si>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</si>
  <si>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</si>
  <si>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</si>
  <si>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</si>
  <si>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</si>
  <si>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</si>
  <si>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</si>
  <si>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</si>
  <si>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</si>
  <si>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</si>
  <si>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</si>
  <si>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</si>
  <si>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</si>
  <si>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</si>
  <si>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</si>
  <si>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</si>
  <si>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</si>
  <si>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</si>
  <si>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</si>
  <si>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</si>
  <si>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</si>
  <si>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</si>
  <si>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</si>
  <si>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</si>
  <si>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</si>
  <si>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</si>
  <si>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</si>
  <si>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</si>
  <si>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</si>
  <si>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</si>
  <si>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</si>
  <si>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</si>
  <si>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</si>
  <si>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</si>
  <si>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</si>
  <si>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</si>
  <si>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</si>
  <si>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</si>
  <si>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</si>
  <si>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</si>
  <si>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</si>
  <si>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</si>
  <si>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</si>
  <si>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</si>
  <si>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</si>
  <si>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</si>
  <si>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</si>
  <si>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</si>
  <si>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</si>
  <si>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</si>
  <si>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</si>
  <si>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</si>
  <si>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</si>
  <si>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</si>
  <si>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</si>
  <si>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</si>
  <si>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</si>
  <si>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</si>
  <si>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</si>
  <si>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</si>
  <si>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</si>
  <si>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</si>
  <si>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</si>
  <si>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</si>
  <si>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</si>
  <si>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</si>
  <si>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</si>
  <si>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</si>
  <si>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</si>
  <si>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</si>
  <si>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</si>
  <si>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</si>
  <si>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</si>
  <si>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</si>
  <si>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</si>
  <si>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</si>
  <si>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</si>
  <si>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</si>
  <si>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</si>
  <si>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</si>
  <si>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</si>
  <si>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</si>
  <si>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</si>
  <si>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</si>
  <si>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</si>
  <si>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</si>
  <si>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</si>
  <si>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</si>
  <si>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</si>
  <si>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</si>
  <si>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</si>
  <si>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</si>
  <si>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</si>
  <si>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</si>
  <si>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</si>
  <si>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</si>
  <si>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</si>
  <si>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</si>
  <si>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</si>
  <si>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</si>
  <si>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</si>
  <si>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</si>
  <si>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</si>
  <si>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</si>
  <si>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</si>
  <si>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</si>
  <si>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</si>
  <si>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</si>
  <si>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</si>
  <si>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</si>
  <si>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</si>
  <si>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</si>
  <si>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</si>
  <si>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</si>
  <si>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</si>
  <si>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</si>
  <si>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</si>
  <si>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</si>
  <si>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</si>
  <si>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</si>
  <si>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</si>
  <si>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</si>
  <si>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</si>
  <si>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</si>
  <si>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</si>
  <si>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</si>
  <si>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</si>
  <si>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</si>
  <si>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</si>
  <si>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</si>
  <si>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</si>
  <si>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</si>
  <si>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</si>
  <si>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</si>
  <si>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</si>
  <si>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</si>
  <si>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</si>
  <si>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</si>
  <si>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</si>
  <si>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</si>
  <si>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</si>
  <si>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</si>
  <si>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</si>
  <si>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</si>
  <si>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</si>
  <si>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</si>
  <si>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</si>
  <si>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</si>
  <si>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</si>
  <si>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</si>
  <si>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</si>
  <si>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</si>
  <si>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</si>
  <si>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</si>
  <si>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</si>
  <si>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</si>
  <si>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</si>
  <si>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</si>
  <si>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</si>
  <si>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</si>
  <si>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</si>
  <si>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</si>
  <si>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</si>
  <si>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</si>
  <si>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</si>
  <si>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</si>
  <si>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</si>
  <si>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</si>
  <si>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</si>
  <si>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</si>
  <si>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</si>
  <si>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</si>
  <si>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</si>
  <si>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</si>
  <si>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</si>
  <si>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</si>
  <si>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</si>
  <si>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</si>
  <si>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</si>
  <si>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</si>
  <si>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</si>
  <si>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</si>
  <si>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</si>
  <si>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</si>
  <si>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</si>
  <si>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</si>
  <si>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</si>
  <si>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</si>
  <si>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</si>
  <si>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</si>
  <si>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</si>
  <si>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</si>
  <si>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</si>
  <si>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</si>
  <si>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</si>
  <si>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</si>
  <si>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</si>
  <si>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</si>
  <si>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</si>
  <si>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</si>
  <si>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</si>
  <si>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</si>
  <si>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</si>
  <si>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</si>
  <si>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</si>
  <si>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</si>
  <si>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</si>
  <si>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</si>
  <si>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</si>
  <si>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</si>
  <si>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</si>
  <si>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</si>
  <si>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</si>
  <si>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</si>
  <si>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</si>
  <si>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</si>
  <si>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</si>
  <si>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</si>
  <si>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</si>
  <si>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</si>
  <si>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</si>
  <si>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</si>
  <si>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</si>
  <si>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</si>
  <si>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</si>
  <si>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</si>
  <si>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</si>
  <si>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</si>
  <si>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</si>
  <si>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</si>
  <si>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</si>
  <si>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</si>
  <si>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</si>
  <si>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</si>
  <si>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</si>
  <si>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</si>
  <si>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</si>
  <si>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</si>
  <si>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</si>
  <si>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</si>
  <si>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</si>
  <si>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</si>
  <si>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</si>
  <si>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</si>
  <si>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</si>
  <si>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</si>
  <si>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</si>
  <si>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</si>
  <si>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</si>
  <si>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</si>
  <si>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</si>
  <si>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</si>
  <si>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</si>
  <si>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</si>
  <si>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</si>
  <si>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</si>
  <si>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</si>
  <si>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</si>
  <si>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</si>
  <si>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</si>
  <si>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</si>
  <si>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</si>
  <si>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</si>
  <si>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</si>
  <si>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</si>
  <si>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</si>
  <si>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</si>
  <si>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</si>
  <si>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</si>
  <si>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</si>
  <si>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</si>
  <si>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</si>
  <si>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</si>
  <si>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</si>
  <si>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</si>
  <si>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</si>
  <si>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</si>
  <si>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</si>
  <si>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</si>
  <si>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</si>
  <si>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</si>
  <si>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</si>
  <si>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</si>
  <si>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</si>
  <si>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</si>
  <si>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</si>
  <si>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</si>
  <si>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</si>
  <si>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</si>
  <si>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</si>
  <si>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</si>
  <si>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</si>
  <si>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</si>
  <si>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</si>
  <si>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</si>
  <si>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</si>
  <si>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</si>
  <si>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</si>
  <si>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</si>
  <si>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</si>
  <si>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</si>
  <si>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</si>
  <si>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</si>
  <si>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</si>
  <si>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</si>
  <si>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</si>
  <si>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</si>
  <si>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</si>
  <si>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</si>
  <si>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</si>
  <si>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</si>
  <si>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</si>
  <si>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</si>
  <si>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</si>
  <si>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</si>
  <si>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</si>
  <si>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</si>
  <si>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</si>
  <si>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</si>
  <si>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</si>
  <si>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</si>
  <si>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</si>
  <si>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</si>
  <si>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</si>
  <si>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</si>
  <si>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</si>
  <si>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</si>
  <si>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</si>
  <si>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</si>
  <si>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</si>
  <si>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</si>
  <si>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</si>
  <si>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</si>
  <si>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</si>
  <si>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</si>
  <si>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</si>
  <si>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</si>
  <si>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</si>
  <si>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</si>
  <si>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</si>
  <si>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</si>
  <si>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</si>
  <si>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</si>
  <si>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</si>
  <si>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</si>
  <si>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</si>
  <si>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</si>
  <si>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</si>
  <si>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</si>
  <si>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</si>
  <si>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</si>
  <si>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</si>
  <si>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</si>
  <si>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</si>
  <si>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</si>
  <si>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</si>
  <si>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</si>
  <si>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</si>
  <si>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</si>
  <si>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</si>
  <si>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</si>
  <si>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</si>
  <si>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</si>
  <si>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</si>
  <si>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</si>
  <si>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</si>
  <si>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</si>
  <si>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</si>
  <si>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</si>
  <si>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</si>
  <si>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</si>
  <si>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</si>
  <si>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</si>
  <si>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</si>
  <si>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</si>
  <si>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</si>
  <si>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</si>
  <si>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</si>
  <si>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</si>
  <si>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</si>
  <si>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</si>
  <si>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</si>
  <si>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</si>
  <si>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</si>
  <si>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</si>
  <si>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</si>
  <si>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</si>
  <si>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</si>
  <si>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</si>
  <si>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</si>
  <si>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</si>
  <si>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</si>
  <si>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</si>
  <si>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</si>
  <si>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</si>
  <si>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</si>
  <si>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</si>
  <si>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</si>
  <si>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</si>
  <si>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</si>
  <si>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</si>
  <si>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</si>
  <si>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</si>
  <si>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</si>
  <si>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</si>
  <si>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</si>
  <si>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</si>
  <si>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</si>
  <si>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</si>
  <si>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</si>
  <si>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</si>
  <si>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</si>
  <si>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</si>
  <si>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</si>
  <si>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</si>
  <si>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</si>
  <si>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</si>
  <si>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</si>
  <si>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</si>
  <si>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</si>
  <si>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</si>
  <si>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</si>
  <si>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</si>
  <si>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</si>
  <si>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</si>
  <si>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</si>
  <si>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</si>
  <si>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</si>
  <si>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</si>
  <si>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</si>
  <si>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</si>
  <si>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</si>
  <si>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</si>
  <si>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</si>
  <si>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</si>
  <si>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</si>
  <si>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</si>
  <si>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</si>
  <si>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</si>
  <si>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</si>
  <si>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</si>
  <si>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</si>
  <si>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</si>
  <si>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</si>
  <si>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</si>
  <si>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</si>
  <si>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</si>
  <si>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</si>
  <si>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</si>
  <si>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</si>
  <si>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</si>
  <si>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</si>
  <si>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</si>
  <si>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</si>
  <si>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</si>
  <si>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</si>
  <si>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</si>
  <si>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</si>
  <si>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</si>
  <si>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</si>
  <si>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</si>
  <si>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</si>
  <si>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</si>
  <si>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</si>
  <si>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</si>
  <si>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</si>
  <si>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</si>
  <si>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</si>
  <si>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</si>
  <si>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</si>
  <si>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</si>
  <si>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</si>
  <si>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</si>
  <si>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</si>
  <si>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</si>
  <si>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</si>
  <si>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</si>
  <si>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</si>
  <si>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</si>
  <si>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</si>
  <si>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</si>
  <si>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</si>
  <si>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</si>
  <si>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</si>
  <si>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</si>
  <si>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</si>
  <si>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</si>
  <si>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</si>
  <si>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</si>
  <si>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</si>
  <si>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</si>
  <si>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</si>
  <si>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</si>
  <si>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</si>
  <si>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</si>
  <si>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</si>
  <si>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</si>
  <si>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</si>
  <si>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</si>
  <si>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</si>
  <si>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</si>
  <si>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</si>
  <si>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</si>
  <si>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</si>
  <si>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</si>
  <si>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</si>
  <si>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</si>
  <si>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</si>
  <si>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</si>
  <si>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</si>
  <si>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</si>
  <si>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</si>
  <si>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</si>
  <si>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</si>
  <si>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</si>
  <si>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</si>
  <si>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</si>
  <si>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</si>
  <si>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</si>
  <si>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</si>
  <si>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</si>
  <si>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</si>
  <si>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</si>
  <si>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</si>
  <si>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</si>
  <si>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</si>
  <si>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</si>
  <si>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</si>
  <si>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</si>
  <si>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</si>
  <si>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</si>
  <si>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</si>
  <si>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</si>
  <si>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</si>
  <si>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</si>
  <si>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</si>
  <si>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</si>
  <si>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</si>
  <si>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</si>
  <si>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</si>
  <si>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</si>
  <si>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</si>
  <si>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</si>
  <si>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</si>
  <si>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</si>
  <si>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</si>
  <si>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</si>
  <si>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</si>
  <si>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</si>
  <si>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</si>
  <si>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</si>
  <si>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</si>
  <si>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</si>
  <si>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</si>
  <si>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</si>
  <si>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</si>
  <si>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</si>
  <si>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</si>
  <si>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</si>
  <si>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</si>
  <si>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</si>
  <si>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</si>
  <si>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</si>
  <si>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</si>
  <si>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</si>
  <si>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</si>
  <si>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</si>
  <si>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</si>
  <si>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</si>
  <si>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</si>
  <si>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</si>
  <si>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</si>
  <si>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</si>
  <si>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</si>
  <si>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</si>
  <si>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</si>
  <si>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</si>
  <si>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</si>
  <si>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</si>
  <si>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</si>
  <si>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</si>
  <si>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</si>
  <si>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</si>
  <si>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</si>
  <si>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</si>
  <si>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</si>
  <si>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</si>
  <si>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</si>
  <si>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</si>
  <si>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</si>
  <si>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</si>
  <si>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</si>
  <si>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</si>
  <si>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</si>
  <si>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</si>
  <si>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</si>
  <si>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</si>
  <si>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</si>
  <si>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</si>
  <si>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</si>
  <si>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</si>
  <si>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</si>
  <si>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</si>
  <si>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</si>
  <si>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</si>
  <si>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</si>
  <si>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</si>
  <si>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</si>
  <si>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</si>
  <si>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</si>
  <si>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</si>
  <si>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</si>
  <si>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</si>
  <si>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</si>
  <si>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</si>
  <si>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</si>
  <si>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</si>
  <si>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</si>
  <si>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</si>
  <si>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</si>
  <si>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</si>
  <si>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</si>
  <si>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</si>
  <si>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</si>
  <si>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</si>
  <si>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</si>
  <si>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</si>
  <si>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</si>
  <si>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</si>
  <si>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</si>
  <si>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</si>
  <si>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</si>
  <si>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</si>
  <si>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</si>
  <si>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</si>
  <si>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</si>
  <si>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</si>
  <si>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</si>
  <si>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</si>
  <si>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</si>
  <si>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</si>
  <si>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</si>
  <si>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</si>
  <si>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</si>
  <si>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</si>
  <si>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</si>
  <si>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</si>
  <si>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</si>
  <si>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</si>
  <si>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</si>
  <si>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</si>
  <si>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</si>
  <si>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</si>
  <si>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</si>
  <si>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</si>
  <si>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</si>
  <si>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</si>
  <si>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</si>
  <si>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</si>
  <si>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</si>
  <si>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</si>
  <si>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</si>
  <si>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</si>
  <si>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</si>
  <si>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</si>
  <si>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</si>
  <si>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</si>
  <si>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</si>
  <si>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</si>
  <si>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</si>
  <si>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</si>
  <si>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</si>
  <si>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</si>
  <si>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</si>
  <si>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</si>
  <si>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</si>
  <si>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</si>
  <si>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</si>
  <si>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</si>
  <si>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</si>
  <si>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</si>
  <si>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</si>
  <si>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</si>
  <si>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</si>
  <si>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</si>
  <si>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</si>
  <si>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</si>
  <si>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</si>
  <si>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</si>
  <si>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</si>
  <si>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</si>
  <si>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</si>
  <si>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</si>
  <si>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</si>
  <si>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</si>
  <si>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</si>
  <si>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</si>
  <si>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</si>
  <si>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</si>
  <si>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</si>
  <si>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</si>
  <si>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</si>
  <si>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</si>
  <si>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</si>
  <si>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</si>
  <si>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</si>
  <si>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</si>
  <si>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</si>
  <si>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</si>
  <si>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</si>
  <si>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</si>
  <si>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</si>
  <si>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</si>
  <si>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</si>
  <si>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</si>
  <si>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</si>
  <si>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</si>
  <si>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</si>
  <si>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</si>
  <si>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</si>
  <si>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</si>
  <si>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</si>
  <si>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</si>
  <si>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</si>
  <si>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</si>
  <si>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</si>
  <si>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</si>
  <si>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</si>
  <si>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</si>
  <si>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</si>
  <si>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</si>
  <si>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</si>
  <si>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</si>
  <si>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</si>
  <si>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</si>
  <si>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</si>
  <si>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</si>
  <si>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</si>
  <si>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</si>
  <si>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</si>
  <si>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</si>
  <si>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</si>
  <si>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</si>
  <si>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</si>
  <si>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</si>
  <si>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</si>
  <si>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</si>
  <si>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</si>
  <si>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</si>
  <si>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</si>
  <si>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</si>
  <si>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</si>
  <si>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</si>
  <si>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</si>
  <si>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</si>
  <si>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</si>
  <si>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</si>
  <si>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</si>
  <si>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</si>
  <si>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</si>
  <si>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</si>
  <si>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</si>
  <si>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</si>
  <si>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</si>
  <si>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</si>
  <si>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</si>
  <si>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</si>
  <si>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</si>
  <si>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</si>
  <si>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</si>
  <si>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</si>
  <si>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</si>
  <si>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</si>
  <si>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</si>
  <si>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</si>
  <si>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</si>
  <si>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</si>
  <si>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</si>
  <si>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</si>
  <si>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</si>
  <si>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</si>
  <si>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</si>
  <si>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</si>
  <si>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</si>
  <si>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</si>
  <si>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</si>
  <si>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</si>
  <si>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</si>
  <si>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</si>
  <si>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</si>
  <si>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</si>
  <si>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</si>
  <si>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</si>
  <si>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</si>
  <si>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</si>
  <si>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</si>
  <si>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</si>
  <si>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</si>
  <si>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</si>
  <si>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</si>
  <si>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</si>
  <si>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</si>
  <si>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</si>
  <si>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</si>
  <si>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</si>
  <si>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</si>
  <si>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</si>
  <si>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</si>
  <si>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</si>
  <si>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</si>
  <si>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</si>
  <si>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</si>
  <si>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</si>
  <si>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</si>
  <si>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</si>
  <si>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</si>
  <si>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</si>
  <si>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</si>
  <si>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</si>
  <si>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</si>
  <si>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</si>
  <si>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</si>
  <si>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</si>
  <si>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</si>
  <si>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</si>
  <si>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</si>
  <si>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</si>
  <si>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</si>
  <si>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</si>
  <si>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</si>
  <si>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</si>
  <si>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</si>
  <si>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</si>
  <si>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</si>
  <si>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</si>
  <si>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</si>
  <si>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</si>
  <si>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</si>
  <si>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</si>
  <si>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</si>
  <si>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</si>
  <si>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</si>
  <si>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</si>
  <si>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</si>
  <si>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</si>
  <si>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</si>
  <si>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</si>
  <si>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</si>
  <si>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</si>
  <si>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</si>
  <si>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</si>
  <si>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</si>
  <si>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</si>
  <si>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</si>
  <si>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</si>
  <si>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</si>
  <si>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</si>
  <si>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</si>
  <si>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</si>
  <si>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</si>
  <si>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</si>
  <si>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</si>
  <si>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</si>
  <si>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</si>
  <si>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</si>
  <si>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</si>
  <si>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</si>
  <si>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</si>
  <si>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</si>
  <si>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</si>
  <si>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</si>
  <si>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</si>
  <si>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</si>
  <si>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</si>
  <si>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</si>
  <si>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</si>
  <si>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</si>
  <si>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</si>
  <si>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</si>
  <si>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</si>
  <si>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</si>
  <si>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</si>
  <si>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</si>
  <si>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</si>
  <si>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</si>
  <si>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</si>
  <si>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</si>
  <si>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</si>
  <si>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</si>
  <si>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</si>
  <si>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</si>
  <si>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</si>
  <si>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</si>
  <si>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</si>
  <si>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</si>
  <si>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</si>
  <si>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</si>
  <si>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</si>
  <si>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</si>
  <si>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</si>
  <si>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</si>
  <si>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</si>
  <si>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</si>
  <si>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</si>
  <si>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</si>
  <si>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</si>
  <si>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</si>
  <si>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</si>
  <si>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</si>
  <si>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</si>
  <si>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</si>
  <si>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</si>
  <si>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</si>
  <si>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</si>
  <si>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</si>
  <si>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</si>
  <si>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</si>
  <si>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</si>
  <si>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</si>
  <si>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</si>
  <si>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</si>
  <si>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</si>
  <si>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</si>
  <si>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</si>
  <si>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</si>
  <si>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</si>
  <si>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</si>
  <si>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</si>
  <si>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</si>
  <si>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</si>
  <si>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</si>
  <si>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</si>
  <si>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</si>
  <si>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</si>
  <si>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</si>
  <si>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</si>
  <si>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</si>
  <si>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</si>
  <si>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</si>
  <si>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</si>
  <si>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</si>
  <si>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</si>
  <si>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</si>
  <si>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</si>
  <si>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</si>
  <si>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</si>
  <si>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</si>
  <si>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</si>
  <si>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</si>
  <si>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</si>
  <si>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</si>
  <si>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</si>
  <si>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</si>
  <si>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</si>
  <si>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</si>
  <si>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</si>
  <si>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</si>
  <si>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</si>
  <si>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</si>
  <si>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</si>
  <si>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</si>
  <si>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</si>
  <si>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</si>
  <si>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</si>
  <si>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</si>
  <si>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</si>
  <si>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</si>
  <si>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</si>
  <si>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</si>
  <si>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</si>
  <si>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</si>
  <si>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</si>
  <si>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</si>
  <si>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</si>
  <si>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</si>
  <si>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</si>
  <si>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</si>
  <si>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</si>
  <si>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</si>
  <si>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</si>
  <si>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</si>
  <si>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</si>
  <si>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</si>
  <si>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</si>
  <si>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</si>
  <si>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</si>
  <si>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</si>
  <si>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</si>
  <si>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</si>
  <si>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</si>
  <si>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</si>
  <si>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</si>
  <si>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</si>
  <si>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</si>
  <si>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</si>
  <si>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</si>
  <si>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</si>
  <si>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</si>
  <si>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</si>
  <si>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</si>
  <si>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</si>
  <si>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</si>
  <si>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</si>
  <si>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</si>
  <si>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</si>
  <si>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</si>
  <si>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</si>
  <si>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</si>
  <si>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</si>
  <si>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</si>
  <si>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</si>
  <si>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</si>
  <si>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</si>
  <si>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</si>
  <si>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</si>
  <si>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</si>
  <si>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</si>
  <si>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</si>
  <si>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</si>
  <si>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</si>
  <si>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</si>
  <si>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</si>
  <si>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</si>
  <si>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</si>
  <si>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</si>
  <si>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</si>
  <si>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</si>
  <si>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</si>
  <si>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</si>
  <si>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</si>
  <si>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</si>
  <si>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</si>
  <si>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</si>
  <si>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</si>
  <si>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</si>
  <si>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</si>
  <si>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</si>
  <si>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</si>
  <si>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</si>
  <si>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</si>
  <si>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</si>
  <si>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</si>
  <si>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</si>
  <si>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</si>
  <si>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</si>
  <si>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</si>
  <si>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</si>
  <si>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</si>
  <si>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</si>
  <si>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</si>
  <si>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</si>
  <si>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</si>
  <si>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</si>
  <si>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</si>
  <si>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</si>
  <si>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</si>
  <si>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</si>
  <si>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</si>
  <si>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</si>
  <si>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</si>
  <si>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</si>
  <si>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</si>
  <si>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</si>
  <si>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</si>
  <si>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</si>
  <si>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</si>
  <si>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</si>
  <si>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</si>
  <si>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</si>
  <si>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</si>
  <si>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</si>
  <si>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</si>
  <si>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</si>
  <si>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</si>
  <si>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</si>
  <si>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</si>
  <si>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</si>
  <si>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</si>
  <si>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</si>
  <si>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</si>
  <si>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</si>
  <si>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</si>
  <si>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</si>
  <si>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</si>
  <si>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</si>
  <si>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</si>
  <si>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</si>
  <si>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</si>
  <si>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</si>
  <si>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</si>
  <si>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</si>
  <si>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</si>
  <si>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</si>
  <si>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</si>
  <si>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</si>
  <si>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</si>
  <si>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</si>
  <si>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</si>
  <si>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</si>
  <si>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</si>
  <si>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</si>
  <si>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</si>
  <si>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</si>
  <si>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</si>
  <si>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</si>
  <si>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</si>
  <si>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</si>
  <si>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</si>
  <si>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</si>
  <si>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</si>
  <si>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</si>
  <si>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</si>
  <si>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</si>
  <si>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</si>
  <si>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</si>
  <si>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</si>
  <si>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</si>
  <si>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</si>
  <si>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</si>
  <si>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</si>
  <si>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</si>
  <si>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</si>
  <si>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</si>
  <si>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</si>
  <si>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</si>
  <si>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</si>
  <si>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</si>
  <si>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</si>
  <si>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</si>
  <si>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</si>
  <si>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</si>
  <si>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</si>
  <si>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</si>
  <si>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</si>
  <si>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</si>
  <si>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</si>
  <si>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</si>
  <si>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</si>
  <si>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</si>
  <si>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</si>
  <si>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</si>
  <si>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</si>
  <si>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</si>
  <si>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</si>
  <si>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</si>
  <si>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</si>
  <si>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</si>
  <si>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</si>
  <si>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</si>
  <si>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</si>
  <si>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</si>
  <si>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</si>
  <si>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</si>
  <si>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</si>
  <si>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</si>
  <si>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</si>
  <si>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</si>
  <si>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</si>
  <si>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</si>
  <si>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</si>
  <si>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</si>
  <si>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</si>
  <si>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</si>
  <si>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</si>
  <si>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</si>
  <si>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</si>
  <si>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</si>
  <si>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</si>
  <si>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</si>
  <si>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</si>
  <si>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</si>
  <si>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</si>
  <si>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</si>
  <si>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</si>
  <si>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</si>
  <si>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</si>
  <si>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</si>
  <si>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</si>
  <si>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</si>
  <si>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</si>
  <si>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</si>
  <si>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</si>
  <si>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</si>
  <si>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</si>
  <si>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</si>
  <si>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</si>
  <si>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</si>
  <si>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</si>
  <si>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</si>
  <si>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</si>
  <si>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</si>
  <si>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</si>
  <si>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</si>
  <si>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</si>
  <si>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</si>
  <si>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</si>
  <si>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</si>
  <si>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</si>
  <si>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</si>
  <si>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</si>
  <si>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</si>
  <si>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</si>
  <si>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</si>
  <si>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</si>
  <si>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</si>
  <si>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</si>
  <si>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</si>
  <si>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</si>
  <si>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</si>
  <si>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</si>
  <si>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</si>
  <si>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</si>
  <si>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</si>
  <si>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</si>
  <si>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</si>
  <si>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</si>
  <si>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</si>
  <si>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</si>
  <si>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</si>
  <si>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</si>
  <si>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</si>
  <si>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</si>
  <si>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</si>
  <si>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</si>
  <si>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</si>
  <si>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</si>
  <si>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</si>
  <si>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</si>
  <si>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</si>
  <si>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</si>
  <si>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</si>
  <si>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</si>
  <si>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</si>
  <si>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</si>
  <si>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</si>
  <si>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</si>
  <si>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</si>
  <si>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</si>
  <si>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</si>
  <si>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</si>
  <si>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</si>
  <si>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</si>
  <si>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</si>
  <si>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</si>
  <si>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</si>
  <si>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</si>
  <si>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</si>
  <si>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</si>
  <si>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</si>
  <si>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</si>
  <si>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</si>
  <si>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</si>
  <si>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</si>
  <si>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</si>
  <si>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</si>
  <si>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</si>
  <si>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</si>
  <si>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</si>
  <si>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</si>
  <si>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</si>
  <si>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</si>
  <si>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</si>
  <si>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</si>
  <si>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</si>
  <si>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</si>
  <si>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</si>
  <si>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</si>
  <si>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</si>
  <si>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</si>
  <si>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</si>
  <si>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</si>
  <si>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</si>
  <si>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</si>
  <si>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</si>
  <si>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</si>
  <si>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</si>
  <si>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</si>
  <si>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</si>
  <si>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</si>
  <si>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</si>
  <si>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</si>
  <si>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</si>
  <si>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</si>
  <si>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</si>
  <si>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</si>
  <si>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</si>
  <si>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</si>
  <si>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</si>
  <si>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</si>
  <si>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</si>
  <si>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</si>
  <si>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</si>
  <si>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</si>
  <si>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</si>
  <si>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</si>
  <si>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</si>
  <si>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</si>
  <si>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</si>
  <si>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</si>
  <si>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</si>
  <si>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</si>
  <si>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</si>
  <si>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</si>
  <si>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</si>
  <si>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</si>
  <si>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</si>
  <si>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</si>
  <si>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</si>
  <si>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</si>
  <si>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</si>
  <si>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</si>
  <si>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</si>
  <si>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</si>
  <si>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</si>
  <si>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</si>
  <si>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</si>
  <si>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</si>
  <si>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</si>
  <si>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</si>
  <si>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</si>
  <si>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</si>
  <si>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</si>
  <si>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</si>
  <si>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</si>
  <si>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</si>
  <si>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</si>
  <si>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</si>
  <si>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</si>
  <si>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</si>
  <si>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</si>
  <si>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</si>
  <si>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</si>
  <si>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</si>
  <si>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</si>
  <si>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</si>
  <si>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</si>
  <si>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</si>
  <si>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</si>
  <si>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</si>
  <si>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</si>
  <si>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</si>
  <si>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</si>
  <si>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</si>
  <si>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</si>
  <si>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</si>
  <si>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</si>
  <si>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</si>
  <si>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</si>
  <si>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</si>
  <si>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</si>
  <si>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</si>
  <si>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</si>
  <si>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</si>
  <si>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</si>
  <si>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</si>
  <si>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</si>
  <si>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</si>
  <si>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</si>
  <si>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</si>
  <si>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</si>
  <si>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</si>
  <si>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</si>
  <si>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</si>
  <si>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</si>
  <si>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</si>
  <si>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</si>
  <si>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</si>
  <si>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</si>
  <si>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</si>
  <si>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</si>
  <si>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</si>
  <si>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</si>
  <si>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</si>
  <si>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</si>
  <si>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</si>
  <si>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</si>
  <si>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</si>
  <si>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</si>
  <si>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</si>
  <si>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</si>
  <si>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</si>
  <si>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</si>
  <si>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</si>
  <si>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</si>
  <si>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</si>
  <si>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</si>
  <si>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</si>
  <si>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</si>
  <si>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</si>
  <si>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</si>
  <si>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</si>
  <si>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</si>
  <si>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</si>
  <si>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</si>
  <si>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</si>
  <si>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</si>
  <si>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</si>
  <si>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</si>
  <si>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</si>
  <si>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</si>
  <si>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</si>
  <si>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</si>
  <si>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</si>
  <si>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</si>
  <si>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</si>
  <si>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</si>
  <si>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</si>
  <si>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</si>
  <si>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</si>
  <si>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</si>
  <si>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</si>
  <si>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</si>
  <si>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</si>
  <si>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</si>
  <si>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</si>
  <si>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</si>
  <si>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</si>
  <si>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</si>
  <si>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</si>
  <si>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</si>
  <si>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</si>
  <si>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</si>
  <si>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</si>
  <si>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</si>
  <si>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</si>
  <si>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</si>
  <si>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</si>
  <si>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</si>
  <si>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</si>
  <si>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</si>
  <si>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</si>
  <si>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</si>
  <si>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</si>
  <si>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</si>
  <si>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</si>
  <si>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</si>
  <si>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</si>
  <si>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</si>
  <si>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</si>
  <si>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</si>
  <si>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</si>
  <si>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</si>
  <si>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</si>
  <si>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</si>
  <si>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</si>
  <si>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</si>
  <si>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</si>
  <si>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</si>
  <si>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</si>
  <si>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</si>
  <si>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</si>
  <si>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</si>
  <si>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</si>
  <si>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</si>
  <si>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</si>
  <si>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</si>
  <si>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</si>
  <si>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</si>
  <si>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</si>
  <si>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</si>
  <si>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</si>
  <si>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</si>
  <si>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</si>
  <si>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</si>
  <si>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</si>
  <si>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</si>
  <si>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</si>
  <si>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</si>
  <si>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</si>
  <si>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</si>
  <si>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</si>
  <si>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</si>
  <si>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</si>
  <si>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</si>
  <si>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</si>
  <si>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</si>
  <si>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</si>
  <si>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</si>
  <si>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</si>
  <si>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</si>
  <si>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</si>
  <si>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</si>
  <si>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</si>
  <si>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</si>
  <si>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</si>
  <si>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</si>
  <si>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</si>
  <si>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</si>
  <si>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</si>
  <si>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</si>
  <si>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</si>
  <si>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</si>
  <si>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</si>
  <si>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</si>
  <si>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</si>
  <si>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</si>
  <si>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</si>
  <si>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</si>
  <si>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</si>
  <si>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</si>
  <si>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</si>
  <si>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</si>
  <si>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</si>
  <si>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</si>
  <si>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</si>
  <si>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</si>
  <si>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</si>
  <si>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</si>
  <si>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</si>
  <si>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</si>
  <si>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</si>
  <si>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</si>
  <si>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</si>
  <si>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</si>
  <si>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</si>
  <si>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</si>
  <si>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</si>
  <si>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</si>
  <si>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</si>
  <si>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</si>
  <si>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</si>
  <si>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</si>
  <si>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</si>
  <si>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</si>
  <si>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</si>
  <si>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</si>
  <si>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</si>
  <si>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</si>
  <si>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</si>
  <si>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</si>
  <si>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</si>
  <si>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</si>
  <si>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</si>
  <si>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</si>
  <si>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</si>
  <si>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</si>
  <si>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</si>
  <si>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</si>
  <si>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</si>
  <si>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</si>
  <si>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</si>
  <si>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</si>
  <si>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</si>
  <si>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</si>
  <si>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</si>
  <si>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</si>
  <si>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</si>
  <si>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</si>
  <si>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</si>
  <si>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</si>
  <si>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</si>
  <si>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</si>
  <si>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</si>
  <si>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</si>
  <si>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</si>
  <si>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</si>
  <si>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</si>
  <si>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</si>
  <si>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</si>
  <si>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</si>
  <si>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</si>
  <si>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</si>
  <si>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</si>
  <si>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</si>
  <si>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</si>
  <si>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</si>
  <si>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</si>
  <si>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</si>
  <si>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</si>
  <si>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</si>
  <si>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</si>
  <si>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</si>
  <si>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</si>
  <si>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</si>
  <si>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</si>
  <si>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</si>
  <si>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</si>
  <si>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</si>
  <si>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</si>
  <si>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</si>
  <si>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</si>
  <si>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</si>
  <si>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</si>
  <si>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</si>
  <si>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</si>
  <si>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</si>
  <si>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</si>
  <si>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</si>
  <si>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</si>
  <si>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</si>
  <si>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</si>
  <si>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</si>
  <si>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</si>
  <si>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</si>
  <si>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</si>
  <si>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</si>
  <si>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</si>
  <si>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</si>
  <si>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</si>
  <si>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</si>
  <si>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</si>
  <si>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</si>
  <si>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</si>
  <si>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</si>
  <si>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</si>
  <si>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</si>
  <si>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</si>
  <si>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</si>
  <si>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</si>
  <si>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</si>
  <si>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</si>
  <si>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</si>
  <si>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</si>
  <si>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</si>
  <si>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</si>
  <si>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</si>
  <si>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</si>
  <si>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</si>
  <si>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</si>
  <si>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</si>
  <si>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</si>
  <si>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</si>
  <si>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</si>
  <si>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</si>
  <si>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</si>
  <si>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</si>
  <si>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</si>
  <si>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</si>
  <si>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</si>
  <si>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</si>
  <si>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</si>
  <si>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</si>
  <si>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</si>
  <si>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</si>
  <si>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</si>
  <si>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</si>
  <si>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</si>
  <si>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</si>
  <si>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</si>
  <si>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</si>
  <si>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</si>
  <si>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</si>
  <si>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</si>
  <si>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</si>
  <si>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</si>
  <si>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</si>
  <si>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</si>
  <si>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</si>
  <si>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</si>
  <si>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</si>
  <si>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</si>
  <si>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</si>
  <si>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</si>
  <si>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</si>
  <si>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</si>
  <si>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</si>
  <si>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</si>
  <si>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</si>
  <si>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</si>
  <si>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</si>
  <si>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</si>
  <si>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</si>
  <si>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</si>
  <si>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</si>
  <si>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</si>
  <si>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</si>
  <si>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</si>
  <si>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</si>
  <si>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</si>
  <si>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</si>
  <si>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</si>
  <si>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</si>
  <si>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</si>
  <si>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</si>
  <si>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</si>
  <si>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</si>
  <si>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</si>
  <si>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</si>
  <si>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</si>
  <si>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</si>
  <si>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</si>
  <si>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</si>
  <si>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</si>
  <si>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</si>
  <si>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</si>
  <si>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</si>
  <si>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</si>
  <si>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</si>
  <si>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</si>
  <si>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</si>
  <si>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</si>
  <si>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</si>
  <si>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</si>
  <si>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</si>
  <si>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</si>
  <si>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</si>
  <si>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</si>
  <si>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</si>
  <si>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</si>
  <si>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</si>
  <si>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</si>
  <si>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</si>
  <si>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</si>
  <si>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</si>
  <si>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</si>
  <si>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</si>
  <si>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</si>
  <si>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</si>
  <si>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</si>
  <si>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</si>
  <si>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</si>
  <si>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</si>
  <si>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</si>
  <si>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</si>
  <si>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</si>
  <si>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</si>
  <si>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</si>
  <si>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</si>
  <si>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</si>
  <si>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</si>
  <si>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</si>
  <si>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</si>
  <si>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</si>
  <si>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</si>
  <si>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</si>
  <si>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</si>
  <si>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</si>
  <si>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</si>
  <si>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</si>
  <si>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</si>
  <si>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</si>
  <si>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</si>
  <si>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</si>
  <si>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</si>
  <si>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</si>
  <si>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</si>
  <si>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</si>
  <si>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</si>
  <si>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</si>
  <si>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</si>
  <si>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</si>
  <si>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</si>
  <si>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</si>
  <si>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</si>
  <si>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</si>
  <si>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</si>
  <si>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</si>
  <si>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</si>
  <si>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</si>
  <si>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</si>
  <si>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</si>
  <si>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</si>
  <si>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</si>
  <si>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</si>
  <si>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</si>
  <si>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</si>
  <si>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</si>
  <si>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</si>
  <si>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</si>
  <si>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</si>
  <si>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</si>
  <si>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</si>
  <si>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</si>
  <si>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</si>
  <si>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</si>
  <si>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</si>
  <si>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</si>
  <si>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</si>
  <si>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</si>
  <si>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</si>
  <si>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</si>
  <si>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</si>
  <si>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</si>
  <si>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</si>
  <si>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</si>
  <si>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</si>
  <si>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</si>
  <si>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</si>
  <si>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</si>
  <si>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</si>
  <si>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</si>
  <si>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</si>
  <si>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</si>
  <si>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</si>
  <si>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</si>
  <si>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</si>
  <si>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</si>
  <si>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</si>
  <si>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</si>
  <si>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</si>
  <si>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</si>
  <si>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</si>
  <si>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</si>
  <si>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</si>
  <si>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</si>
  <si>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</si>
  <si>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</si>
  <si>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</si>
  <si>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</si>
  <si>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</si>
  <si>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</si>
  <si>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</si>
  <si>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</si>
  <si>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</si>
  <si>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</si>
  <si>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</si>
  <si>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</si>
  <si>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</si>
  <si>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</si>
  <si>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</si>
  <si>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</si>
  <si>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</si>
  <si>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</si>
  <si>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</si>
  <si>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</si>
  <si>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</si>
  <si>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</si>
  <si>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</si>
  <si>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</si>
  <si>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</si>
  <si>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</si>
  <si>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</si>
  <si>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</si>
  <si>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</si>
  <si>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</si>
  <si>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</si>
  <si>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</si>
  <si>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</si>
  <si>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</si>
  <si>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</si>
  <si>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</si>
  <si>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</si>
  <si>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</si>
  <si>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</si>
  <si>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</si>
  <si>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</si>
  <si>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</si>
  <si>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</si>
  <si>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</si>
  <si>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</si>
  <si>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</si>
  <si>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</si>
  <si>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</si>
  <si>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</si>
  <si>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</si>
  <si>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</si>
  <si>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</si>
  <si>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</si>
  <si>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</si>
  <si>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</si>
  <si>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</si>
  <si>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</si>
  <si>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</si>
  <si>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</si>
  <si>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</si>
  <si>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</si>
  <si>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</si>
  <si>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</si>
  <si>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</si>
  <si>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</si>
  <si>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</si>
  <si>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</si>
  <si>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</si>
  <si>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</si>
  <si>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</si>
  <si>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</si>
  <si>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</si>
  <si>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</si>
  <si>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</si>
  <si>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</si>
  <si>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</si>
  <si>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</si>
  <si>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</si>
  <si>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</si>
  <si>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</si>
  <si>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</si>
  <si>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</si>
  <si>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</si>
  <si>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</si>
  <si>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</si>
  <si>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</si>
  <si>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</si>
  <si>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</si>
  <si>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</si>
  <si>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</si>
  <si>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</si>
  <si>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</si>
  <si>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</si>
  <si>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</si>
  <si>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</si>
  <si>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</si>
  <si>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</si>
  <si>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</si>
  <si>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</si>
  <si>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</si>
  <si>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</si>
  <si>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</si>
  <si>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</si>
  <si>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</si>
  <si>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</si>
  <si>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</si>
  <si>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</si>
  <si>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</si>
  <si>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</si>
  <si>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</si>
  <si>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</si>
  <si>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</si>
  <si>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</si>
  <si>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</si>
  <si>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</si>
  <si>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</si>
  <si>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</si>
  <si>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</si>
  <si>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</si>
  <si>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</si>
  <si>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</si>
  <si>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</si>
  <si>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</si>
  <si>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</si>
  <si>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</si>
  <si>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</si>
  <si>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</si>
  <si>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</si>
  <si>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</si>
  <si>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</si>
  <si>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</si>
  <si>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</si>
  <si>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</si>
  <si>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</si>
  <si>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</si>
  <si>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</si>
  <si>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</si>
  <si>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</si>
  <si>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</si>
  <si>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</si>
  <si>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</si>
  <si>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</si>
  <si>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</si>
  <si>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</si>
  <si>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</si>
  <si>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</si>
  <si>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</si>
  <si>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</si>
  <si>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</si>
  <si>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</si>
  <si>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</si>
  <si>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</si>
  <si>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</si>
  <si>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</si>
  <si>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</si>
  <si>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</si>
  <si>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</si>
  <si>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</si>
  <si>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</si>
  <si>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</si>
  <si>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</si>
  <si>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</si>
  <si>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</si>
  <si>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</si>
  <si>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</si>
  <si>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</si>
  <si>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</si>
  <si>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</si>
  <si>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</si>
  <si>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</si>
  <si>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</si>
  <si>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</si>
  <si>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</si>
  <si>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</si>
  <si>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</si>
  <si>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</si>
  <si>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</si>
  <si>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</si>
  <si>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</si>
  <si>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</si>
  <si>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</si>
  <si>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</si>
  <si>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</si>
  <si>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</si>
  <si>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</si>
  <si>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</si>
  <si>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</si>
  <si>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</si>
  <si>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</si>
  <si>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</si>
  <si>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</si>
  <si>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</si>
  <si>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</si>
  <si>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</si>
  <si>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</si>
  <si>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</si>
  <si>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</si>
  <si>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</si>
  <si>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</si>
  <si>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</si>
  <si>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</si>
  <si>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</si>
  <si>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</si>
  <si>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</si>
  <si>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</si>
  <si>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</si>
  <si>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</si>
  <si>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</si>
  <si>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</si>
  <si>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</si>
  <si>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</si>
  <si>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</si>
  <si>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</si>
  <si>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</si>
  <si>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</si>
  <si>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</si>
  <si>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</si>
  <si>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</si>
  <si>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</si>
  <si>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</si>
  <si>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</si>
  <si>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</si>
  <si>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</si>
  <si>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</si>
  <si>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</si>
  <si>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</si>
  <si>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</si>
  <si>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</si>
  <si>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</si>
  <si>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</si>
  <si>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</si>
  <si>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</si>
  <si>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</si>
  <si>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</si>
  <si>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</si>
  <si>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</si>
  <si>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</si>
  <si>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</si>
  <si>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</si>
  <si>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</si>
  <si>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</si>
  <si>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</si>
  <si>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</si>
  <si>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</si>
  <si>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</si>
  <si>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</si>
  <si>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</si>
  <si>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</si>
  <si>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</si>
  <si>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</si>
  <si>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</si>
  <si>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</si>
  <si>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</si>
  <si>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</si>
  <si>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</si>
  <si>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</si>
  <si>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</si>
  <si>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</si>
  <si>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</si>
  <si>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</si>
  <si>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</si>
  <si>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</si>
  <si>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</si>
  <si>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</si>
  <si>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</si>
  <si>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</si>
  <si>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</si>
  <si>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</si>
  <si>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</si>
  <si>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</si>
  <si>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</si>
  <si>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</si>
  <si>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</si>
  <si>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</si>
  <si>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</si>
  <si>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</si>
  <si>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</si>
  <si>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</si>
  <si>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</si>
  <si>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</si>
  <si>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</si>
  <si>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</si>
  <si>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</si>
  <si>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</si>
  <si>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</si>
  <si>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</si>
  <si>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</si>
  <si>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</si>
  <si>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</si>
  <si>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</si>
  <si>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</si>
  <si>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</si>
  <si>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</si>
  <si>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</si>
  <si>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</si>
  <si>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</si>
  <si>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</si>
  <si>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</si>
  <si>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</si>
  <si>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</si>
  <si>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</si>
  <si>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</si>
  <si>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</si>
  <si>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</si>
  <si>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</si>
  <si>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</si>
  <si>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</si>
  <si>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</si>
  <si>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</si>
  <si>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</si>
  <si>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</si>
  <si>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</si>
  <si>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</si>
  <si>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</si>
  <si>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</si>
  <si>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</si>
  <si>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</si>
  <si>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</si>
  <si>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</si>
  <si>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</si>
  <si>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</si>
  <si>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</si>
  <si>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</si>
  <si>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</si>
  <si>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</si>
  <si>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</si>
  <si>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</si>
  <si>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</si>
  <si>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</si>
  <si>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</si>
  <si>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</si>
  <si>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</si>
  <si>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</si>
  <si>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</si>
  <si>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</si>
  <si>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</si>
  <si>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</si>
  <si>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</si>
  <si>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</si>
  <si>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</si>
  <si>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</si>
  <si>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</si>
  <si>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</si>
  <si>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</si>
  <si>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</si>
  <si>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</si>
  <si>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</si>
  <si>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</si>
  <si>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</si>
  <si>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</si>
  <si>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</si>
  <si>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</si>
  <si>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</si>
  <si>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</si>
  <si>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</si>
  <si>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</si>
  <si>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</si>
  <si>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</si>
  <si>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</si>
  <si>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</si>
  <si>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</si>
  <si>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</si>
  <si>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</si>
  <si>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</si>
  <si>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</si>
  <si>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</si>
  <si>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</si>
  <si>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</si>
  <si>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</si>
  <si>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</si>
  <si>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</si>
  <si>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</si>
  <si>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</si>
  <si>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</si>
  <si>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</si>
  <si>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</si>
  <si>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</si>
  <si>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</si>
  <si>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</si>
  <si>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</si>
  <si>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</si>
  <si>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</si>
  <si>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</si>
  <si>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</si>
  <si>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</si>
  <si>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</si>
  <si>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</si>
  <si>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</si>
  <si>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</si>
  <si>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</si>
  <si>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</si>
  <si>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</si>
  <si>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</si>
  <si>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</si>
  <si>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</si>
  <si>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</si>
  <si>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</si>
  <si>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</si>
  <si>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</si>
  <si>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</si>
  <si>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</si>
  <si>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</si>
  <si>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</si>
  <si>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</si>
  <si>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</si>
  <si>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</si>
  <si>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</si>
  <si>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</si>
  <si>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</si>
  <si>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</si>
  <si>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</si>
  <si>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</si>
  <si>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</si>
  <si>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</si>
  <si>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</si>
  <si>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</si>
  <si>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</si>
  <si>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</si>
  <si>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</si>
  <si>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</si>
  <si>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</si>
  <si>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</si>
  <si>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</si>
  <si>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</si>
  <si>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</si>
  <si>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</si>
  <si>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</si>
  <si>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</si>
  <si>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</si>
  <si>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</si>
  <si>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</si>
  <si>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</si>
  <si>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</si>
  <si>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</si>
  <si>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</si>
  <si>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</si>
  <si>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</si>
  <si>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</si>
  <si>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</si>
  <si>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</si>
  <si>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</si>
  <si>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</si>
  <si>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</si>
  <si>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</si>
  <si>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</si>
  <si>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</si>
  <si>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</si>
  <si>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</si>
  <si>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</si>
  <si>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</si>
  <si>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</si>
  <si>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</si>
  <si>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</si>
  <si>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</si>
  <si>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</si>
  <si>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</si>
  <si>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</si>
  <si>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</si>
  <si>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</si>
  <si>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</si>
  <si>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</si>
  <si>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</si>
  <si>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</si>
  <si>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</si>
  <si>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</si>
  <si>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</si>
  <si>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</si>
  <si>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</si>
  <si>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</si>
  <si>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</si>
  <si>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</si>
  <si>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</si>
  <si>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</si>
  <si>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</si>
  <si>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</si>
  <si>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</si>
  <si>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</si>
  <si>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</si>
  <si>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</si>
  <si>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</si>
  <si>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</si>
  <si>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</si>
  <si>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</si>
  <si>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</si>
  <si>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</si>
  <si>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</si>
  <si>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</si>
  <si>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</si>
  <si>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</si>
  <si>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</si>
  <si>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</si>
  <si>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</si>
  <si>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</si>
  <si>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</si>
  <si>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</si>
  <si>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</si>
  <si>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</si>
  <si>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</si>
  <si>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</si>
  <si>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</si>
  <si>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</si>
  <si>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</si>
  <si>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</si>
  <si>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</si>
  <si>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</si>
  <si>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</si>
  <si>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</si>
  <si>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</si>
  <si>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</si>
  <si>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</si>
  <si>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</si>
  <si>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</si>
  <si>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</si>
  <si>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</si>
  <si>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</si>
  <si>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</si>
  <si>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</si>
  <si>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</si>
  <si>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</si>
  <si>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</si>
  <si>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</si>
  <si>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</si>
  <si>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</si>
  <si>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</si>
  <si>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</si>
  <si>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</si>
  <si>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</si>
  <si>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</si>
  <si>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</si>
  <si>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</si>
  <si>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</si>
  <si>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</si>
  <si>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</si>
  <si>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</si>
  <si>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</si>
  <si>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</si>
  <si>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</si>
  <si>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</si>
  <si>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</si>
  <si>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</si>
  <si>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</si>
  <si>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</si>
  <si>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</si>
  <si>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</si>
  <si>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</si>
  <si>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</si>
  <si>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</si>
  <si>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</si>
  <si>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</si>
  <si>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</si>
  <si>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</si>
  <si>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</si>
  <si>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</si>
  <si>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</si>
  <si>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</si>
  <si>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</si>
  <si>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</si>
  <si>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</si>
  <si>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</si>
  <si>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</si>
  <si>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</si>
  <si>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</si>
  <si>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</si>
  <si>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</si>
  <si>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</si>
  <si>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</si>
  <si>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</si>
  <si>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</si>
  <si>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</si>
  <si>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</si>
  <si>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</si>
  <si>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</si>
  <si>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</si>
  <si>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</si>
  <si>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</si>
  <si>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</si>
  <si>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</si>
  <si>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</si>
  <si>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</si>
  <si>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</si>
  <si>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</si>
  <si>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</si>
  <si>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</si>
  <si>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</si>
  <si>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</si>
  <si>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</si>
  <si>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</si>
  <si>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</si>
  <si>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</si>
  <si>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</si>
  <si>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</si>
  <si>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</si>
  <si>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</si>
  <si>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</si>
  <si>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</si>
  <si>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</si>
  <si>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</si>
  <si>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</si>
  <si>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</si>
  <si>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</si>
  <si>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</si>
  <si>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</si>
  <si>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</si>
  <si>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</si>
  <si>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</si>
  <si>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</si>
  <si>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</si>
  <si>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</si>
  <si>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</si>
  <si>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</si>
  <si>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</si>
  <si>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</si>
  <si>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</si>
  <si>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</si>
  <si>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</si>
  <si>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</si>
  <si>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</si>
  <si>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</si>
  <si>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</si>
  <si>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</si>
  <si>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</si>
  <si>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</si>
  <si>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</si>
  <si>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</si>
  <si>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</si>
  <si>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</si>
  <si>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</si>
  <si>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</si>
  <si>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</si>
  <si>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</si>
  <si>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</si>
  <si>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</si>
  <si>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</si>
  <si>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</si>
  <si>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</si>
  <si>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</si>
  <si>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</si>
  <si>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</si>
  <si>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</si>
  <si>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</si>
  <si>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</si>
  <si>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</si>
  <si>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</si>
  <si>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</si>
  <si>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</si>
  <si>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</si>
  <si>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</si>
  <si>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</si>
  <si>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</si>
  <si>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</si>
  <si>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</si>
  <si>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</si>
  <si>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</si>
  <si>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</si>
  <si>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</si>
  <si>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</si>
  <si>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</si>
  <si>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</si>
  <si>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</si>
  <si>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</si>
  <si>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</si>
  <si>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</si>
  <si>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</si>
  <si>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</si>
  <si>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</si>
  <si>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</si>
  <si>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</si>
  <si>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</si>
  <si>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</si>
  <si>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</si>
  <si>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</si>
  <si>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</si>
  <si>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</si>
  <si>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</si>
  <si>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</si>
  <si>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</si>
  <si>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</si>
  <si>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</si>
  <si>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</si>
  <si>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</si>
  <si>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</si>
  <si>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</si>
  <si>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</si>
  <si>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</si>
  <si>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</si>
  <si>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</si>
  <si>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</si>
  <si>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</si>
  <si>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</si>
  <si>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</si>
  <si>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</si>
  <si>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</si>
  <si>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</si>
  <si>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</si>
  <si>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</si>
  <si>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</si>
  <si>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</si>
  <si>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</si>
  <si>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</si>
  <si>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</si>
  <si>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</si>
  <si>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</si>
  <si>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</si>
  <si>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</si>
  <si>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</si>
  <si>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</si>
  <si>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</si>
  <si>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</si>
  <si>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</si>
  <si>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</si>
  <si>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</si>
  <si>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</si>
  <si>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</si>
  <si>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</si>
  <si>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</si>
  <si>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</si>
  <si>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</si>
  <si>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</si>
  <si>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</si>
  <si>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</si>
  <si>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</si>
  <si>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</si>
  <si>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</si>
  <si>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</si>
  <si>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</si>
  <si>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</si>
  <si>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</si>
  <si>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</si>
  <si>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</si>
  <si>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</si>
  <si>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</si>
  <si>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</si>
  <si>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</si>
  <si>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</si>
  <si>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</si>
  <si>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</si>
  <si>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</si>
  <si>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</si>
  <si>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</si>
  <si>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</si>
  <si>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</si>
  <si>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</si>
  <si>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</si>
  <si>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</si>
  <si>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</si>
  <si>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</si>
  <si>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</si>
  <si>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</si>
  <si>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</si>
  <si>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</si>
  <si>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</si>
  <si>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</si>
  <si>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</si>
  <si>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</si>
  <si>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</si>
  <si>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</si>
  <si>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</si>
  <si>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</si>
  <si>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</si>
  <si>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</si>
  <si>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</si>
  <si>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</si>
  <si>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</si>
  <si>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</si>
  <si>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</si>
  <si>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</si>
  <si>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</si>
  <si>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</si>
  <si>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</si>
  <si>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</si>
  <si>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</si>
  <si>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</si>
  <si>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</si>
  <si>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</si>
  <si>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</si>
  <si>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</si>
  <si>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</si>
  <si>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</si>
  <si>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</si>
  <si>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</si>
  <si>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</si>
  <si>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</si>
  <si>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</si>
  <si>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</si>
  <si>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</si>
  <si>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</si>
  <si>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</si>
  <si>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</si>
  <si>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</si>
  <si>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</si>
  <si>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</si>
  <si>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</si>
  <si>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</si>
  <si>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</si>
  <si>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</si>
  <si>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</si>
  <si>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</si>
  <si>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</si>
  <si>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</si>
  <si>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</si>
  <si>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</si>
  <si>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</si>
  <si>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</si>
  <si>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</si>
  <si>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</si>
  <si>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</si>
  <si>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</si>
  <si>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</si>
  <si>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</si>
  <si>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</si>
  <si>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</si>
  <si>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</si>
  <si>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</si>
  <si>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</si>
  <si>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</si>
  <si>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</si>
  <si>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</si>
  <si>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</si>
  <si>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</si>
  <si>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</si>
  <si>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</si>
  <si>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</si>
  <si>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</si>
  <si>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</si>
  <si>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</si>
  <si>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</si>
  <si>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</si>
  <si>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</si>
  <si>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</si>
  <si>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</si>
  <si>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</si>
  <si>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</si>
  <si>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</si>
  <si>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</si>
  <si>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</si>
  <si>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</si>
  <si>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</si>
  <si>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</si>
  <si>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</si>
  <si>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</si>
  <si>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</si>
  <si>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</si>
  <si>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</si>
  <si>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</si>
  <si>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</si>
  <si>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</si>
  <si>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</si>
  <si>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</si>
  <si>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</si>
  <si>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</si>
  <si>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</si>
  <si>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</si>
  <si>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</si>
  <si>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</si>
  <si>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</si>
  <si>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</si>
  <si>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</si>
  <si>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</si>
  <si>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</si>
  <si>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</si>
  <si>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</si>
  <si>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</si>
  <si>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</si>
  <si>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</si>
  <si>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</si>
  <si>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</si>
  <si>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</si>
  <si>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</si>
  <si>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</si>
  <si>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</si>
  <si>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</si>
  <si>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</si>
  <si>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</si>
  <si>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</si>
  <si>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</si>
  <si>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</si>
  <si>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</si>
  <si>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</si>
  <si>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</si>
  <si>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</si>
  <si>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</si>
  <si>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</si>
  <si>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</si>
  <si>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</si>
  <si>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</si>
  <si>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</si>
  <si>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</si>
  <si>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</si>
  <si>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</si>
  <si>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</si>
  <si>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</si>
  <si>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</si>
  <si>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</si>
  <si>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</si>
  <si>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</si>
  <si>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</si>
  <si>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</si>
  <si>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</si>
  <si>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</si>
  <si>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</si>
  <si>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</si>
  <si>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</si>
  <si>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</si>
  <si>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</si>
  <si>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</si>
  <si>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</si>
  <si>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</si>
  <si>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</si>
  <si>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</si>
  <si>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</si>
  <si>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</si>
  <si>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</si>
  <si>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</si>
  <si>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</si>
  <si>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</si>
  <si>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</si>
  <si>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</si>
  <si>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</si>
  <si>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</si>
  <si>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</si>
  <si>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</si>
  <si>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</si>
  <si>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</si>
  <si>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</si>
  <si>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</si>
  <si>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</si>
  <si>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</si>
  <si>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</si>
  <si>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</si>
  <si>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</si>
  <si>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</si>
  <si>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</si>
  <si>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</si>
  <si>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</si>
  <si>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</si>
  <si>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</si>
  <si>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</si>
  <si>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</si>
  <si>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</si>
  <si>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</si>
  <si>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</si>
  <si>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</si>
  <si>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</si>
  <si>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</si>
  <si>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</si>
  <si>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</si>
  <si>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</si>
  <si>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</si>
  <si>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</si>
  <si>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</si>
  <si>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</si>
  <si>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</si>
  <si>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</si>
  <si>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</si>
  <si>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</si>
  <si>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</si>
  <si>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</si>
  <si>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</si>
  <si>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</si>
  <si>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</si>
  <si>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</si>
  <si>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</si>
  <si>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</si>
  <si>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</si>
  <si>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</si>
  <si>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</si>
  <si>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</si>
  <si>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</si>
  <si>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</si>
  <si>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</si>
  <si>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</si>
  <si>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</si>
  <si>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</si>
  <si>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</si>
  <si>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</si>
  <si>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</si>
  <si>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</si>
  <si>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</si>
  <si>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</si>
  <si>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</si>
  <si>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</si>
  <si>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</si>
  <si>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</si>
  <si>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</si>
  <si>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</si>
  <si>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</si>
  <si>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</si>
  <si>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</si>
  <si>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</si>
  <si>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</si>
  <si>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</si>
  <si>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</si>
  <si>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</si>
  <si>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</si>
  <si>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</si>
  <si>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</si>
  <si>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</si>
  <si>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</si>
  <si>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</si>
  <si>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</si>
  <si>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</si>
  <si>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</si>
  <si>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</si>
  <si>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</si>
  <si>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</si>
  <si>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</si>
  <si>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</si>
  <si>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</si>
  <si>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</si>
  <si>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</si>
  <si>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</si>
  <si>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</si>
  <si>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</si>
  <si>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</si>
  <si>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</si>
  <si>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</si>
  <si>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</si>
  <si>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</si>
  <si>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</si>
  <si>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</si>
  <si>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</si>
  <si>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</si>
  <si>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</si>
  <si>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</si>
  <si>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</si>
  <si>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</si>
  <si>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</si>
  <si>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</si>
  <si>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</si>
  <si>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</si>
  <si>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</si>
  <si>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</si>
  <si>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</si>
  <si>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</si>
  <si>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</si>
  <si>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</si>
  <si>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</si>
  <si>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</si>
  <si>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</si>
  <si>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</si>
  <si>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</si>
  <si>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</si>
  <si>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</si>
  <si>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</si>
  <si>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</si>
  <si>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</si>
  <si>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</si>
  <si>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</si>
  <si>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</si>
  <si>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</si>
  <si>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</si>
  <si>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</si>
  <si>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</si>
  <si>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</si>
  <si>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</si>
  <si>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</si>
  <si>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</si>
  <si>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</si>
  <si>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</si>
  <si>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</si>
  <si>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</si>
  <si>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</si>
  <si>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</si>
  <si>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</si>
  <si>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</si>
  <si>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</si>
  <si>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</si>
  <si>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</si>
  <si>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</si>
  <si>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</si>
  <si>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</si>
  <si>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</si>
  <si>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</si>
  <si>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</si>
  <si>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</si>
  <si>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</si>
  <si>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</si>
  <si>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</si>
  <si>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</si>
  <si>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</si>
  <si>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</si>
  <si>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</si>
  <si>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</si>
  <si>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</si>
  <si>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</si>
  <si>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</si>
  <si>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</si>
  <si>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</si>
  <si>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</si>
  <si>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</si>
  <si>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</si>
  <si>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</si>
  <si>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</si>
  <si>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</si>
  <si>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</si>
  <si>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</si>
  <si>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</si>
  <si>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</si>
  <si>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</si>
  <si>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</si>
  <si>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</si>
  <si>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</si>
  <si>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</si>
  <si>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</si>
  <si>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</si>
  <si>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</si>
  <si>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</si>
  <si>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</si>
  <si>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</si>
  <si>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</si>
  <si>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</si>
  <si>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</si>
  <si>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</si>
  <si>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</si>
  <si>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</si>
  <si>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</si>
  <si>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</si>
  <si>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</si>
  <si>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</si>
  <si>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</si>
  <si>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</si>
  <si>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</si>
  <si>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</si>
  <si>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</si>
  <si>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</si>
  <si>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</si>
  <si>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</si>
  <si>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</si>
  <si>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</si>
  <si>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</si>
  <si>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</si>
  <si>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</si>
  <si>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</si>
  <si>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</si>
  <si>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</si>
  <si>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</si>
  <si>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</si>
  <si>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</si>
  <si>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</si>
  <si>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</si>
  <si>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</si>
  <si>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</si>
  <si>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</si>
  <si>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</si>
  <si>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</si>
  <si>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</si>
  <si>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</si>
  <si>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</si>
  <si>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</si>
  <si>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</si>
  <si>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</si>
  <si>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</si>
  <si>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</si>
  <si>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</si>
  <si>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</si>
  <si>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</si>
  <si>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</si>
  <si>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</si>
  <si>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</si>
  <si>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</si>
  <si>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</si>
  <si>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</si>
  <si>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</si>
  <si>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</si>
  <si>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</si>
  <si>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</si>
  <si>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</si>
  <si>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</si>
  <si>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</si>
  <si>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</si>
  <si>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</si>
  <si>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</si>
  <si>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</si>
  <si>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</si>
  <si>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</si>
  <si>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</si>
  <si>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</si>
  <si>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</si>
  <si>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</si>
  <si>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</si>
  <si>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</si>
  <si>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</si>
  <si>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</si>
  <si>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</si>
  <si>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</si>
  <si>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</si>
  <si>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</si>
  <si>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</si>
  <si>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</si>
  <si>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</si>
  <si>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</si>
  <si>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</si>
  <si>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</si>
  <si>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</si>
  <si>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</si>
  <si>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</si>
  <si>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</si>
  <si>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</si>
  <si>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</si>
  <si>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</si>
  <si>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</si>
  <si>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</si>
  <si>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</si>
  <si>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</si>
  <si>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</si>
  <si>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</si>
  <si>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</si>
  <si>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</si>
  <si>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</si>
  <si>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</si>
  <si>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</si>
  <si>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</si>
  <si>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</si>
  <si>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</si>
  <si>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</si>
  <si>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</si>
  <si>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</si>
  <si>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</si>
  <si>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</si>
  <si>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</si>
  <si>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</si>
  <si>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</si>
  <si>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</si>
  <si>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</si>
  <si>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</si>
  <si>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</si>
  <si>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</si>
  <si>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</si>
  <si>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</si>
  <si>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</si>
  <si>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</si>
  <si>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</si>
  <si>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</si>
  <si>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</si>
  <si>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</si>
  <si>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</si>
  <si>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</si>
  <si>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</si>
  <si>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</si>
  <si>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</si>
  <si>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</si>
  <si>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</si>
  <si>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</si>
  <si>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</si>
  <si>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</si>
  <si>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</si>
  <si>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</si>
  <si>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</si>
  <si>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</si>
  <si>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</si>
  <si>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</si>
  <si>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</si>
  <si>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</si>
  <si>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</si>
  <si>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</si>
  <si>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</si>
  <si>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</si>
  <si>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</si>
  <si>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</si>
  <si>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</si>
  <si>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</si>
  <si>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</si>
  <si>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</si>
  <si>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</si>
  <si>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</si>
  <si>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</si>
  <si>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</si>
  <si>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</si>
  <si>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</si>
  <si>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</si>
  <si>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</si>
  <si>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</si>
  <si>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</si>
  <si>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</si>
  <si>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</si>
  <si>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</si>
  <si>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</si>
  <si>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</si>
  <si>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</si>
  <si>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</si>
  <si>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</si>
  <si>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</si>
  <si>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</si>
  <si>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</si>
  <si>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</si>
  <si>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</si>
  <si>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</si>
  <si>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</si>
  <si>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</si>
  <si>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</si>
  <si>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</si>
  <si>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</si>
  <si>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</si>
  <si>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</si>
  <si>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</si>
  <si>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</si>
  <si>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</si>
  <si>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</si>
  <si>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</si>
  <si>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</si>
  <si>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</si>
  <si>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</si>
  <si>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</si>
  <si>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</si>
  <si>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</si>
  <si>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</si>
  <si>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</si>
  <si>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</si>
  <si>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</si>
  <si>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</si>
  <si>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</si>
  <si>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</si>
  <si>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</si>
  <si>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</si>
  <si>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</si>
  <si>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</si>
  <si>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</si>
  <si>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</si>
  <si>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</si>
  <si>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</si>
  <si>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</si>
  <si>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</si>
  <si>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</si>
  <si>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</si>
  <si>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</si>
  <si>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</si>
  <si>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</si>
  <si>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</si>
  <si>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</si>
  <si>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</si>
  <si>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</si>
  <si>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</si>
  <si>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</si>
  <si>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</si>
  <si>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</si>
  <si>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</si>
  <si>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</si>
  <si>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</si>
  <si>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</si>
  <si>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</si>
  <si>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</si>
  <si>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</si>
  <si>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</si>
  <si>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</si>
  <si>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</si>
  <si>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</si>
  <si>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</si>
  <si>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</si>
  <si>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</si>
  <si>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</si>
  <si>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</si>
  <si>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</si>
  <si>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</si>
  <si>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</si>
  <si>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</si>
  <si>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</si>
  <si>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</si>
  <si>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</si>
  <si>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</si>
  <si>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</si>
  <si>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</si>
  <si>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</si>
  <si>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</si>
  <si>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</si>
  <si>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</si>
  <si>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</si>
  <si>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</si>
  <si>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</si>
  <si>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</si>
  <si>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</si>
  <si>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</si>
  <si>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</si>
  <si>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</si>
  <si>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</si>
  <si>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</si>
  <si>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</si>
  <si>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</si>
  <si>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</si>
  <si>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</si>
  <si>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</si>
  <si>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</si>
  <si>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</si>
  <si>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</si>
  <si>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</si>
  <si>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</si>
  <si>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</si>
  <si>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</si>
  <si>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</si>
  <si>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</si>
  <si>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</si>
  <si>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</si>
  <si>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</si>
  <si>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</si>
  <si>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</si>
  <si>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</si>
  <si>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</si>
  <si>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</si>
  <si>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</si>
  <si>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</si>
  <si>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</si>
  <si>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</si>
  <si>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</si>
  <si>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</si>
  <si>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</si>
  <si>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</si>
  <si>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</si>
  <si>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</si>
  <si>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</si>
  <si>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</si>
  <si>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</si>
  <si>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</si>
  <si>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</si>
  <si>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</si>
  <si>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</si>
  <si>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</si>
  <si>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</si>
  <si>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</si>
  <si>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</si>
  <si>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</si>
  <si>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</si>
  <si>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</si>
  <si>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</si>
  <si>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</si>
  <si>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</si>
  <si>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</si>
  <si>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</si>
  <si>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</si>
  <si>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</si>
  <si>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</si>
  <si>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</si>
  <si>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</si>
  <si>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</si>
  <si>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</si>
  <si>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</si>
  <si>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</si>
  <si>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</si>
  <si>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</si>
  <si>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</si>
  <si>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</si>
  <si>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</si>
  <si>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</si>
  <si>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</si>
  <si>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</si>
  <si>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</si>
  <si>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</si>
  <si>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</si>
  <si>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</si>
  <si>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</si>
  <si>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</si>
  <si>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</si>
  <si>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</si>
  <si>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</si>
  <si>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</si>
  <si>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</si>
  <si>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</si>
  <si>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</si>
  <si>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</si>
  <si>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</si>
  <si>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</si>
  <si>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</si>
  <si>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</si>
  <si>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</si>
  <si>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</si>
  <si>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</si>
  <si>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</si>
  <si>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</si>
  <si>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</si>
  <si>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</si>
  <si>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</si>
  <si>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</si>
  <si>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</si>
  <si>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</si>
  <si>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</si>
  <si>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</si>
  <si>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</si>
  <si>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</si>
  <si>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</si>
  <si>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</si>
  <si>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</si>
  <si>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</si>
  <si>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</si>
  <si>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</si>
  <si>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</si>
  <si>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</si>
  <si>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</si>
  <si>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</si>
  <si>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</si>
  <si>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</si>
  <si>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</si>
  <si>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</si>
  <si>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</si>
  <si>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</si>
  <si>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</si>
  <si>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</si>
  <si>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</si>
  <si>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</si>
  <si>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</si>
  <si>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</si>
  <si>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</si>
  <si>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</si>
  <si>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</si>
  <si>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</si>
  <si>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</si>
  <si>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</si>
  <si>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</si>
  <si>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</si>
  <si>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</si>
  <si>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</si>
  <si>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</si>
  <si>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</si>
  <si>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</si>
  <si>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</si>
  <si>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</si>
  <si>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</si>
  <si>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</si>
  <si>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</si>
  <si>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</si>
  <si>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</si>
  <si>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</si>
  <si>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</si>
  <si>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</si>
  <si>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</si>
  <si>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</si>
  <si>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</si>
  <si>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</si>
  <si>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</si>
  <si>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</si>
  <si>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</si>
  <si>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</si>
  <si>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</si>
  <si>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</si>
  <si>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</si>
  <si>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</si>
  <si>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</si>
  <si>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</si>
  <si>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</si>
  <si>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</si>
  <si>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</si>
  <si>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</si>
  <si>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</si>
  <si>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</si>
  <si>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</si>
  <si>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</si>
  <si>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</si>
  <si>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</si>
  <si>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</si>
  <si>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</si>
  <si>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</si>
  <si>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</si>
  <si>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</si>
  <si>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</si>
  <si>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</si>
  <si>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</si>
  <si>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</si>
  <si>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</si>
  <si>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</si>
  <si>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</si>
  <si>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</si>
  <si>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</si>
  <si>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</si>
  <si>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</si>
  <si>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</si>
  <si>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</si>
  <si>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</si>
  <si>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</si>
  <si>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</si>
  <si>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</si>
  <si>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</si>
  <si>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</si>
  <si>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</si>
  <si>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</si>
  <si>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</si>
  <si>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</si>
  <si>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</si>
  <si>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</si>
  <si>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</si>
  <si>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</si>
  <si>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</si>
  <si>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</si>
  <si>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</si>
  <si>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</si>
  <si>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</si>
  <si>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</si>
  <si>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</si>
  <si>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</si>
  <si>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</si>
  <si>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</si>
  <si>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</si>
  <si>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</si>
  <si>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</si>
  <si>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</si>
  <si>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</si>
  <si>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</si>
  <si>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</si>
  <si>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</si>
  <si>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</si>
  <si>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</si>
  <si>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</si>
  <si>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</si>
  <si>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</si>
  <si>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</si>
  <si>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</si>
  <si>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</si>
  <si>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</si>
  <si>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</si>
  <si>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</si>
  <si>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</si>
  <si>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</si>
  <si>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</si>
  <si>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</si>
  <si>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</si>
  <si>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</si>
  <si>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</si>
  <si>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</si>
  <si>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</si>
  <si>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</si>
  <si>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</si>
  <si>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</si>
  <si>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</si>
  <si>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</si>
  <si>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</si>
  <si>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</si>
  <si>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</si>
  <si>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</si>
  <si>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</si>
  <si>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</si>
  <si>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</si>
  <si>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</si>
  <si>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</si>
  <si>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</si>
  <si>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</si>
  <si>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</si>
  <si>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</si>
  <si>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</si>
  <si>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</si>
  <si>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</si>
  <si>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</si>
  <si>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</si>
  <si>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</si>
  <si>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</si>
  <si>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</si>
  <si>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</si>
  <si>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</si>
  <si>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</si>
  <si>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</si>
  <si>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</si>
  <si>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</si>
  <si>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</si>
  <si>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</si>
  <si>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</si>
  <si>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</si>
  <si>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</si>
  <si>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</si>
  <si>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</si>
  <si>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</si>
  <si>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</si>
  <si>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</si>
  <si>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</si>
  <si>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</si>
  <si>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</si>
  <si>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</si>
  <si>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</si>
  <si>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</si>
  <si>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</si>
  <si>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</si>
  <si>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</si>
  <si>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</si>
  <si>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</si>
  <si>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</si>
  <si>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</si>
  <si>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</si>
  <si>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</si>
  <si>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</si>
  <si>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</si>
  <si>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</si>
  <si>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</si>
  <si>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</si>
  <si>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</si>
  <si>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</si>
  <si>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</si>
  <si>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</si>
  <si>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</si>
  <si>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</si>
  <si>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</si>
  <si>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</si>
  <si>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</si>
  <si>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</si>
  <si>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</si>
  <si>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</si>
  <si>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</si>
  <si>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</si>
  <si>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</si>
  <si>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</si>
  <si>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</si>
  <si>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</si>
  <si>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</si>
  <si>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</si>
  <si>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</si>
  <si>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</si>
  <si>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</si>
  <si>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</si>
  <si>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</si>
  <si>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</si>
  <si>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</si>
  <si>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</si>
  <si>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</si>
  <si>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</si>
  <si>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</si>
  <si>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</si>
  <si>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</si>
  <si>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</si>
  <si>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</si>
  <si>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</si>
  <si>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</si>
  <si>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</si>
  <si>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</si>
  <si>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</si>
  <si>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</si>
  <si>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</si>
  <si>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</si>
  <si>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</si>
  <si>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</si>
  <si>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</si>
  <si>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</si>
  <si>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</si>
  <si>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</si>
  <si>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</si>
  <si>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</si>
  <si>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</si>
  <si>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</si>
  <si>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</si>
  <si>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</si>
  <si>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</si>
  <si>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</si>
  <si>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</si>
  <si>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</si>
  <si>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</si>
  <si>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</si>
  <si>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</si>
  <si>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</si>
  <si>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</si>
  <si>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</si>
  <si>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</si>
  <si>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</si>
  <si>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</si>
  <si>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</si>
  <si>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</si>
  <si>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</si>
  <si>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</si>
  <si>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</si>
  <si>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</si>
  <si>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</si>
  <si>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</si>
  <si>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</si>
  <si>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</si>
  <si>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</si>
  <si>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</si>
  <si>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</si>
  <si>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</si>
  <si>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</si>
  <si>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</si>
  <si>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</si>
  <si>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</si>
  <si>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</si>
  <si>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</si>
  <si>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</si>
  <si>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</si>
  <si>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</si>
  <si>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</si>
  <si>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</si>
  <si>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</si>
  <si>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</si>
  <si>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</si>
  <si>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</si>
  <si>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</si>
  <si>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</si>
  <si>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</si>
  <si>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</si>
  <si>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</si>
  <si>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</si>
  <si>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</si>
  <si>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</si>
  <si>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</si>
  <si>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</si>
  <si>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</si>
  <si>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</si>
  <si>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</si>
  <si>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</si>
  <si>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</si>
  <si>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</si>
  <si>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</si>
  <si>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</si>
  <si>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</si>
  <si>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</si>
  <si>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</si>
  <si>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</si>
  <si>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</si>
  <si>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</si>
  <si>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</si>
  <si>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</si>
  <si>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</si>
  <si>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</si>
  <si>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</si>
  <si>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</si>
  <si>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</si>
  <si>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</si>
  <si>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</si>
  <si>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</si>
  <si>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</si>
  <si>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</si>
  <si>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</si>
  <si>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</si>
  <si>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</si>
  <si>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</si>
  <si>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</si>
  <si>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</si>
  <si>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</si>
  <si>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</si>
  <si>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</si>
  <si>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</si>
  <si>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</si>
  <si>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</si>
  <si>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</si>
  <si>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</si>
  <si>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</si>
  <si>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</si>
  <si>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</si>
  <si>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</si>
  <si>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</si>
  <si>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</si>
  <si>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</si>
  <si>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</si>
  <si>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</si>
  <si>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</si>
  <si>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</si>
  <si>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</si>
  <si>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</si>
  <si>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</si>
  <si>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</si>
  <si>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</si>
  <si>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</si>
  <si>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</si>
  <si>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</si>
  <si>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</si>
  <si>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</si>
  <si>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</si>
  <si>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</si>
  <si>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</si>
  <si>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</si>
  <si>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</si>
  <si>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</si>
  <si>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</si>
  <si>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</si>
  <si>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</si>
  <si>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</si>
  <si>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</si>
  <si>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</si>
  <si>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</si>
  <si>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</si>
  <si>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</si>
  <si>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</si>
  <si>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</si>
  <si>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</si>
  <si>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</si>
  <si>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</si>
  <si>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</si>
  <si>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</si>
  <si>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</si>
  <si>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</si>
  <si>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</si>
  <si>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</si>
  <si>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</si>
  <si>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</si>
  <si>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</si>
  <si>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</si>
  <si>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</si>
  <si>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</si>
  <si>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</si>
  <si>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</si>
  <si>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</si>
  <si>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</si>
  <si>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</si>
  <si>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</si>
  <si>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</si>
  <si>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</si>
  <si>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</si>
  <si>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</si>
  <si>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</si>
  <si>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</si>
  <si>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</si>
  <si>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</si>
  <si>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</si>
  <si>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</si>
  <si>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</si>
  <si>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</si>
  <si>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</si>
  <si>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</si>
  <si>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</si>
  <si>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</si>
  <si>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</si>
  <si>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</si>
  <si>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</si>
  <si>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</si>
  <si>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</si>
  <si>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</si>
  <si>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</si>
  <si>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</si>
  <si>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</si>
  <si>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</si>
  <si>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</si>
  <si>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</si>
  <si>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</si>
  <si>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</si>
  <si>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</si>
  <si>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</si>
  <si>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</si>
  <si>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</si>
  <si>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</si>
  <si>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</si>
  <si>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</si>
  <si>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</si>
  <si>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</si>
  <si>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</si>
  <si>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</si>
  <si>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</si>
  <si>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</si>
  <si>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</si>
  <si>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</si>
  <si>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</si>
  <si>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</si>
  <si>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</si>
  <si>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</si>
  <si>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</si>
  <si>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</si>
  <si>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</si>
  <si>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</si>
  <si>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</si>
  <si>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</si>
  <si>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</si>
  <si>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</si>
  <si>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</si>
  <si>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</si>
  <si>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</si>
  <si>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</si>
  <si>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</si>
  <si>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</si>
  <si>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</si>
  <si>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</si>
  <si>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</si>
  <si>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</si>
  <si>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</si>
  <si>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</si>
  <si>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</si>
  <si>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</si>
  <si>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</si>
  <si>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</si>
  <si>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</si>
  <si>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</si>
  <si>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</si>
  <si>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</si>
  <si>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</si>
  <si>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</si>
  <si>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</si>
  <si>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</si>
  <si>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</si>
  <si>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</si>
  <si>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</si>
  <si>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</si>
  <si>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</si>
  <si>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</si>
  <si>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</si>
  <si>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</si>
  <si>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</si>
  <si>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</si>
  <si>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</si>
  <si>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</si>
  <si>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</si>
  <si>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</si>
  <si>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</si>
  <si>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</si>
  <si>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</si>
  <si>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</si>
  <si>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</si>
  <si>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</si>
  <si>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</si>
  <si>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</si>
  <si>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</si>
  <si>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</si>
  <si>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</si>
  <si>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</si>
  <si>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</si>
  <si>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</si>
  <si>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</si>
  <si>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</si>
  <si>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</si>
  <si>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</si>
  <si>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</si>
  <si>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</si>
  <si>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</si>
  <si>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</si>
  <si>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</si>
  <si>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</si>
  <si>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</si>
  <si>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</si>
  <si>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</si>
  <si>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</si>
  <si>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</si>
  <si>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</si>
  <si>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</si>
  <si>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</si>
  <si>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</si>
  <si>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</si>
  <si>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</si>
  <si>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</si>
  <si>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</si>
  <si>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</si>
  <si>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</si>
  <si>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</si>
  <si>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</si>
  <si>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</si>
  <si>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</si>
  <si>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</si>
  <si>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</si>
  <si>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</si>
  <si>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</si>
  <si>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</si>
  <si>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</si>
  <si>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</si>
  <si>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</si>
  <si>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</si>
  <si>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</si>
  <si>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</si>
  <si>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</si>
  <si>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</si>
  <si>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</si>
  <si>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</si>
  <si>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</si>
  <si>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</si>
  <si>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</si>
  <si>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</si>
  <si>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</si>
  <si>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</si>
  <si>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</si>
  <si>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</si>
  <si>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</si>
  <si>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</si>
  <si>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</si>
  <si>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</si>
  <si>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</si>
  <si>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</si>
  <si>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</si>
  <si>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</si>
  <si>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</si>
  <si>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</si>
  <si>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</si>
  <si>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</si>
  <si>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</si>
  <si>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</si>
  <si>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</si>
  <si>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</si>
  <si>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</si>
  <si>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</si>
  <si>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</si>
  <si>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</si>
  <si>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</si>
  <si>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</si>
  <si>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</si>
  <si>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</si>
  <si>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</si>
  <si>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</si>
  <si>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</si>
  <si>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</si>
  <si>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</si>
  <si>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</si>
  <si>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</si>
  <si>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</si>
  <si>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</si>
  <si>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</si>
  <si>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</si>
  <si>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</si>
  <si>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</si>
  <si>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</si>
  <si>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</si>
  <si>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</si>
  <si>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</si>
  <si>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</si>
  <si>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</si>
  <si>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</si>
  <si>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</si>
  <si>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</si>
  <si>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</si>
  <si>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</si>
  <si>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</si>
  <si>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</si>
  <si>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</si>
  <si>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</si>
  <si>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</si>
  <si>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</si>
  <si>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</si>
  <si>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</si>
  <si>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</si>
  <si>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</si>
  <si>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</si>
  <si>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</si>
  <si>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</si>
  <si>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</si>
  <si>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</si>
  <si>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</si>
  <si>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</si>
  <si>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</si>
  <si>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</si>
  <si>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</si>
  <si>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</si>
  <si>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</si>
  <si>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</si>
  <si>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</si>
  <si>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</si>
  <si>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</si>
  <si>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</si>
  <si>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</si>
  <si>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</si>
  <si>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</si>
  <si>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</si>
  <si>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</si>
  <si>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</si>
  <si>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</si>
  <si>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</si>
  <si>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</si>
  <si>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</si>
  <si>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</si>
  <si>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</si>
  <si>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</si>
  <si>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</si>
  <si>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</si>
  <si>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</si>
  <si>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</si>
  <si>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</si>
  <si>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</si>
  <si>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</si>
  <si>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</si>
  <si>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</si>
  <si>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</si>
  <si>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</si>
  <si>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</si>
  <si>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</si>
  <si>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</si>
  <si>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</si>
  <si>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</si>
  <si>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</si>
  <si>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</si>
  <si>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</si>
  <si>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</si>
  <si>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</si>
  <si>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</si>
  <si>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</si>
  <si>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</si>
  <si>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</si>
  <si>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</si>
  <si>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</si>
  <si>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</si>
  <si>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</si>
  <si>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</si>
  <si>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</si>
  <si>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</si>
  <si>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</si>
  <si>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</si>
  <si>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</si>
  <si>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</si>
  <si>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</si>
  <si>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</si>
  <si>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</si>
  <si>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</si>
  <si>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</si>
  <si>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</si>
  <si>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</si>
  <si>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</si>
  <si>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</si>
  <si>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</si>
  <si>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</si>
  <si>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</si>
  <si>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</si>
  <si>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</si>
  <si>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</si>
  <si>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</si>
  <si>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</si>
  <si>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</si>
  <si>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</si>
  <si>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</si>
  <si>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</si>
  <si>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</si>
  <si>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</si>
  <si>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</si>
  <si>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</si>
  <si>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</si>
  <si>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</si>
  <si>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</si>
  <si>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</si>
  <si>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</si>
  <si>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</si>
  <si>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</si>
  <si>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</si>
  <si>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</si>
  <si>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</si>
  <si>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</si>
  <si>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</si>
  <si>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</si>
  <si>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</si>
  <si>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</si>
  <si>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</si>
  <si>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</si>
  <si>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</si>
  <si>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</si>
  <si>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</si>
  <si>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</si>
  <si>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</si>
  <si>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</si>
  <si>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</si>
  <si>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</si>
  <si>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</si>
  <si>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</si>
  <si>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</si>
  <si>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</si>
  <si>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</si>
  <si>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</si>
  <si>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</si>
  <si>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</si>
  <si>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</si>
  <si>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</si>
  <si>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</si>
  <si>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</si>
  <si>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</si>
  <si>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</si>
  <si>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</si>
  <si>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</si>
  <si>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</si>
  <si>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</si>
  <si>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</si>
  <si>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</si>
  <si>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</si>
  <si>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</si>
  <si>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</si>
  <si>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</si>
  <si>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</si>
  <si>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</si>
  <si>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</si>
  <si>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</si>
  <si>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</si>
  <si>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</si>
  <si>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</si>
  <si>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</si>
  <si>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</si>
  <si>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</si>
  <si>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</si>
  <si>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</si>
  <si>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</si>
  <si>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</si>
  <si>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</si>
  <si>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</si>
  <si>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</si>
  <si>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</si>
  <si>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</si>
  <si>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</si>
  <si>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</si>
  <si>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</si>
  <si>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</si>
  <si>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</si>
  <si>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</si>
  <si>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</si>
  <si>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</si>
  <si>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</si>
  <si>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</si>
  <si>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</si>
  <si>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</si>
  <si>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</si>
  <si>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</si>
  <si>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</si>
  <si>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</si>
  <si>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</si>
  <si>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</si>
  <si>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</si>
  <si>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</si>
  <si>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</si>
  <si>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</si>
  <si>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</si>
  <si>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</si>
  <si>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</si>
  <si>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</si>
  <si>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</si>
  <si>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</si>
  <si>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</si>
  <si>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</si>
  <si>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</si>
  <si>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</si>
  <si>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</si>
  <si>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</si>
  <si>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</si>
  <si>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</si>
  <si>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</si>
  <si>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</si>
  <si>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</si>
  <si>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</si>
  <si>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</si>
  <si>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</si>
  <si>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</si>
  <si>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</si>
  <si>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</si>
  <si>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</si>
  <si>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</si>
  <si>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</si>
  <si>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</si>
  <si>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</si>
  <si>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</si>
  <si>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</si>
  <si>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</si>
  <si>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</si>
  <si>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</si>
  <si>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</si>
  <si>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</si>
  <si>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</si>
  <si>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</si>
  <si>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</si>
  <si>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</si>
  <si>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</si>
  <si>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</si>
  <si>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</si>
  <si>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</si>
  <si>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</si>
  <si>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</si>
  <si>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</si>
  <si>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</si>
  <si>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</si>
  <si>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</si>
  <si>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</si>
  <si>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</si>
  <si>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</si>
  <si>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</si>
  <si>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</si>
  <si>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</si>
  <si>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</si>
  <si>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</si>
  <si>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</si>
  <si>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</si>
  <si>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</si>
  <si>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</si>
  <si>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</si>
  <si>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</si>
  <si>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</si>
  <si>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</si>
  <si>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</si>
  <si>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</si>
  <si>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</si>
  <si>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</si>
  <si>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</si>
  <si>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</si>
  <si>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</si>
  <si>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</si>
  <si>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</si>
  <si>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</si>
  <si>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</si>
  <si>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</si>
  <si>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</si>
  <si>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</si>
  <si>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</si>
  <si>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</si>
  <si>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</si>
  <si>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</si>
  <si>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</si>
  <si>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</si>
  <si>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</si>
  <si>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</si>
  <si>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</si>
  <si>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</si>
  <si>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</si>
  <si>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</si>
  <si>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</si>
  <si>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</si>
  <si>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</si>
  <si>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</si>
  <si>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</si>
  <si>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</si>
  <si>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</si>
  <si>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</si>
  <si>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</si>
  <si>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</si>
  <si>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</si>
  <si>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</si>
  <si>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</si>
  <si>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</si>
  <si>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</si>
  <si>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</si>
  <si>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</si>
  <si>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</si>
  <si>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</si>
  <si>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</si>
  <si>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</si>
  <si>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</si>
  <si>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</si>
  <si>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</si>
  <si>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</si>
  <si>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</si>
  <si>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</si>
  <si>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</si>
  <si>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</si>
  <si>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</si>
  <si>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</si>
  <si>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</si>
  <si>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</si>
  <si>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</si>
  <si>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</si>
  <si>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</si>
  <si>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</si>
  <si>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</si>
  <si>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</si>
  <si>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</si>
  <si>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</si>
  <si>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</si>
  <si>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</si>
  <si>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</si>
  <si>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</si>
  <si>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</si>
  <si>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</si>
  <si>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</si>
  <si>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</si>
  <si>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</si>
  <si>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</si>
  <si>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</si>
  <si>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</si>
  <si>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</si>
  <si>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</si>
  <si>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</si>
  <si>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</si>
  <si>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</si>
  <si>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</si>
  <si>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</si>
  <si>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</si>
  <si>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</si>
  <si>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</si>
  <si>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</si>
  <si>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</si>
  <si>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</si>
  <si>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</si>
  <si>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</si>
  <si>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</si>
  <si>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</si>
  <si>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</si>
  <si>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</si>
  <si>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</si>
  <si>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</si>
  <si>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</si>
  <si>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</si>
  <si>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</si>
  <si>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</si>
  <si>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</si>
  <si>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</si>
  <si>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</si>
  <si>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</si>
  <si>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</si>
  <si>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</si>
  <si>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</si>
  <si>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</si>
  <si>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</si>
  <si>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</si>
  <si>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</si>
  <si>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</si>
  <si>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</si>
  <si>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</si>
  <si>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</si>
  <si>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</si>
  <si>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</si>
  <si>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</si>
  <si>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</si>
  <si>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</si>
  <si>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</si>
  <si>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</si>
  <si>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</si>
  <si>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</si>
  <si>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</si>
  <si>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</si>
  <si>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</si>
  <si>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</si>
  <si>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</si>
  <si>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</si>
  <si>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</si>
  <si>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</si>
  <si>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</si>
  <si>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</si>
  <si>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</si>
  <si>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</si>
  <si>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</si>
  <si>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</si>
  <si>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</si>
  <si>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</si>
  <si>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</si>
  <si>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</si>
  <si>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</si>
  <si>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</si>
  <si>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</si>
  <si>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</si>
  <si>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</si>
  <si>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</si>
  <si>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</si>
  <si>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</si>
  <si>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</si>
  <si>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</si>
  <si>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</si>
  <si>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</si>
  <si>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</si>
  <si>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</si>
  <si>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</si>
  <si>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</si>
  <si>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</si>
  <si>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</si>
  <si>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</si>
  <si>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</si>
  <si>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</si>
  <si>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</si>
  <si>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</si>
  <si>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</si>
  <si>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</si>
  <si>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</si>
  <si>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</si>
  <si>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</si>
  <si>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</si>
  <si>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</si>
  <si>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</si>
  <si>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</si>
  <si>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</si>
  <si>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</si>
  <si>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</si>
  <si>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</si>
  <si>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</si>
  <si>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</si>
  <si>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</si>
  <si>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</si>
  <si>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</si>
  <si>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</si>
  <si>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</si>
  <si>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</si>
  <si>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</si>
  <si>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</si>
  <si>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</si>
  <si>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</si>
  <si>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</si>
  <si>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</si>
  <si>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</si>
  <si>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</si>
  <si>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</si>
  <si>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</si>
  <si>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</si>
  <si>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</si>
  <si>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</si>
  <si>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</si>
  <si>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</si>
  <si>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</si>
  <si>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</si>
  <si>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</si>
  <si>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</si>
  <si>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</si>
  <si>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</si>
  <si>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</si>
  <si>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</si>
  <si>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</si>
  <si>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</si>
  <si>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</si>
  <si>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</si>
  <si>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</si>
  <si>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</si>
  <si>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</si>
  <si>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</si>
  <si>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</si>
  <si>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</si>
  <si>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</si>
  <si>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</si>
  <si>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</si>
  <si>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</si>
  <si>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</si>
  <si>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</si>
  <si>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</si>
  <si>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</si>
  <si>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</si>
  <si>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</si>
  <si>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</si>
  <si>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</si>
  <si>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</si>
  <si>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</si>
  <si>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</si>
  <si>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</si>
  <si>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</si>
  <si>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</si>
  <si>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</si>
  <si>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</si>
  <si>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</si>
  <si>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</si>
  <si>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</si>
  <si>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</si>
  <si>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</si>
  <si>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</si>
  <si>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</si>
  <si>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</si>
  <si>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</si>
  <si>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</si>
  <si>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</si>
  <si>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</si>
  <si>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</si>
  <si>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</si>
  <si>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</si>
  <si>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</si>
  <si>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</si>
  <si>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</si>
  <si>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</si>
  <si>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</si>
  <si>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</si>
  <si>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</si>
  <si>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</si>
  <si>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</si>
  <si>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</si>
  <si>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</si>
  <si>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</si>
  <si>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</si>
  <si>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</si>
  <si>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</si>
  <si>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</si>
  <si>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</si>
  <si>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</si>
  <si>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</si>
  <si>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</si>
  <si>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</si>
  <si>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</si>
  <si>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</si>
  <si>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</si>
  <si>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</si>
  <si>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</si>
  <si>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</si>
  <si>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</si>
  <si>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</si>
  <si>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</si>
  <si>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</si>
  <si>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</si>
  <si>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</si>
  <si>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</si>
  <si>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</si>
  <si>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</si>
  <si>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</si>
  <si>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</si>
  <si>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</si>
  <si>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</si>
  <si>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</si>
  <si>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</si>
  <si>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</si>
  <si>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</si>
  <si>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</si>
  <si>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</si>
  <si>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</si>
  <si>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</si>
  <si>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</si>
  <si>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</si>
  <si>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</si>
  <si>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</si>
  <si>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</si>
  <si>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</si>
  <si>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</si>
  <si>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</si>
  <si>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</si>
  <si>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</si>
  <si>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</si>
  <si>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</si>
  <si>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</si>
  <si>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</si>
  <si>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</si>
  <si>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</si>
  <si>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</si>
  <si>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</si>
  <si>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</si>
  <si>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</si>
  <si>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</si>
  <si>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</si>
  <si>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</si>
  <si>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</si>
  <si>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</si>
  <si>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</si>
  <si>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</si>
  <si>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</si>
  <si>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</si>
  <si>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</si>
  <si>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</si>
  <si>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</si>
  <si>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</si>
  <si>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</si>
  <si>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</si>
  <si>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</si>
  <si>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</si>
  <si>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</si>
  <si>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</si>
  <si>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</si>
  <si>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</si>
  <si>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</si>
  <si>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</si>
  <si>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</si>
  <si>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</si>
  <si>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</si>
  <si>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</si>
  <si>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</si>
  <si>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</si>
  <si>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</si>
  <si>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</si>
  <si>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</si>
  <si>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</si>
  <si>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</si>
  <si>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</si>
  <si>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</si>
  <si>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</si>
  <si>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</si>
  <si>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</si>
  <si>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</si>
  <si>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</si>
  <si>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</si>
  <si>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</si>
  <si>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</si>
  <si>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</si>
  <si>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</si>
  <si>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</si>
  <si>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</si>
  <si>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</si>
  <si>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</si>
  <si>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</si>
  <si>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</si>
  <si>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</si>
  <si>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</si>
  <si>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</si>
  <si>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</si>
  <si>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</si>
  <si>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</si>
  <si>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</si>
  <si>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</si>
  <si>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</si>
  <si>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</si>
  <si>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</si>
  <si>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</si>
  <si>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</si>
  <si>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</si>
  <si>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</si>
  <si>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</si>
  <si>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</si>
  <si>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</si>
  <si>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</si>
  <si>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</si>
  <si>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</si>
  <si>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</si>
  <si>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</si>
  <si>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</si>
  <si>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</si>
  <si>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</si>
  <si>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</si>
  <si>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</si>
  <si>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</si>
  <si>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</si>
  <si>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</si>
  <si>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</si>
  <si>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</si>
  <si>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</si>
  <si>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</si>
  <si>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</si>
  <si>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</si>
  <si>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</si>
  <si>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</si>
  <si>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</si>
  <si>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</si>
  <si>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</si>
  <si>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</si>
  <si>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</si>
  <si>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</si>
  <si>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</si>
  <si>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</si>
  <si>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</si>
  <si>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</si>
  <si>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</si>
  <si>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</si>
  <si>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</si>
  <si>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</si>
  <si>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</si>
  <si>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</si>
  <si>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</si>
  <si>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</si>
  <si>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</si>
  <si>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</si>
  <si>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</si>
  <si>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</si>
  <si>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</si>
  <si>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</si>
  <si>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</si>
  <si>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</si>
  <si>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</si>
  <si>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</si>
  <si>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</si>
  <si>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</si>
  <si>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</si>
  <si>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</si>
  <si>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</si>
  <si>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</si>
  <si>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</si>
  <si>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</si>
  <si>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</si>
  <si>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</si>
  <si>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</si>
  <si>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</si>
  <si>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</si>
  <si>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</si>
  <si>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</si>
  <si>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</si>
  <si>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</si>
  <si>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</si>
  <si>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</si>
  <si>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</si>
  <si>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</si>
  <si>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</si>
  <si>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</si>
  <si>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</si>
  <si>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</si>
  <si>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</si>
  <si>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</si>
  <si>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</si>
  <si>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</si>
  <si>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</si>
  <si>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</si>
  <si>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</si>
  <si>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</si>
  <si>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</si>
  <si>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</si>
  <si>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</si>
  <si>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</si>
  <si>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</si>
  <si>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</si>
  <si>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</si>
  <si>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</si>
  <si>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</si>
  <si>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</si>
  <si>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</si>
  <si>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</si>
  <si>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</si>
  <si>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</si>
  <si>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</si>
  <si>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</si>
  <si>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</si>
  <si>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</si>
  <si>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</si>
  <si>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</si>
  <si>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</si>
  <si>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</si>
  <si>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</si>
  <si>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</si>
  <si>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</si>
  <si>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</si>
  <si>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</si>
  <si>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</si>
  <si>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</si>
  <si>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</si>
  <si>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</si>
  <si>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</si>
  <si>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</si>
  <si>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</si>
  <si>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</si>
  <si>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</si>
  <si>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</si>
  <si>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</si>
  <si>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</si>
  <si>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</si>
  <si>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</si>
  <si>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</si>
  <si>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</si>
  <si>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</si>
  <si>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</si>
  <si>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</si>
  <si>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</si>
  <si>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</si>
  <si>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</si>
  <si>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</si>
  <si>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</si>
  <si>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</si>
  <si>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</si>
  <si>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</si>
  <si>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</si>
  <si>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</si>
  <si>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</si>
  <si>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</si>
  <si>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</si>
  <si>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</si>
  <si>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</si>
  <si>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</si>
  <si>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</si>
  <si>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</si>
  <si>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</si>
  <si>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</si>
  <si>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</si>
  <si>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</si>
  <si>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</si>
  <si>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</si>
  <si>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</si>
  <si>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</si>
  <si>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</si>
  <si>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</si>
  <si>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</si>
  <si>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</si>
  <si>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</si>
  <si>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</si>
  <si>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</si>
  <si>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</si>
  <si>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</si>
  <si>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</si>
  <si>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</si>
  <si>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</si>
  <si>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</si>
  <si>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</si>
  <si>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</si>
  <si>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</si>
  <si>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</si>
  <si>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</si>
  <si>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</si>
  <si>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</si>
  <si>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</si>
  <si>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</si>
  <si>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</si>
  <si>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</si>
  <si>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</si>
  <si>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</si>
  <si>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</si>
  <si>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</si>
  <si>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</si>
  <si>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</si>
  <si>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</si>
  <si>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</si>
  <si>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</si>
  <si>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</si>
  <si>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</si>
  <si>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</si>
  <si>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</si>
  <si>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</si>
  <si>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</si>
  <si>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</si>
  <si>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</si>
  <si>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</si>
  <si>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</si>
  <si>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</si>
  <si>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</si>
  <si>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</si>
  <si>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</si>
  <si>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</si>
  <si>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</si>
  <si>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</si>
  <si>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</si>
  <si>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</si>
  <si>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</si>
  <si>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</si>
  <si>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</si>
  <si>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</si>
  <si>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</si>
  <si>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</si>
  <si>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</si>
  <si>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</si>
  <si>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</si>
  <si>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</si>
  <si>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</si>
  <si>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</si>
  <si>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</si>
  <si>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</si>
  <si>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</si>
  <si>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</si>
  <si>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</si>
  <si>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</si>
  <si>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</si>
  <si>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</si>
  <si>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</si>
  <si>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</si>
  <si>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</si>
  <si>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</si>
  <si>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</si>
  <si>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</si>
  <si>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</si>
  <si>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</si>
  <si>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</si>
  <si>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</si>
  <si>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</si>
  <si>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</si>
  <si>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</si>
  <si>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</si>
  <si>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</si>
  <si>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</si>
  <si>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</si>
  <si>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</si>
  <si>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</si>
  <si>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</si>
  <si>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</si>
  <si>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</si>
  <si>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</si>
  <si>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</si>
  <si>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</si>
  <si>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</si>
  <si>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</si>
  <si>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</si>
  <si>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</si>
  <si>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</si>
  <si>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</si>
  <si>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</si>
  <si>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</si>
  <si>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</si>
  <si>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</si>
  <si>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</si>
  <si>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</si>
  <si>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</si>
  <si>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</si>
  <si>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</si>
  <si>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</si>
  <si>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</si>
  <si>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</si>
  <si>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</si>
  <si>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</si>
  <si>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</si>
  <si>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</si>
  <si>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</si>
  <si>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</si>
  <si>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</si>
  <si>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</si>
  <si>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</si>
  <si>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</si>
  <si>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</si>
  <si>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</si>
  <si>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</si>
  <si>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</si>
  <si>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</si>
  <si>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</si>
  <si>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</si>
  <si>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</si>
  <si>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</si>
  <si>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</si>
  <si>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</si>
  <si>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</si>
  <si>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</si>
  <si>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</si>
  <si>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</si>
  <si>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</si>
  <si>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</si>
  <si>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</si>
  <si>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</si>
  <si>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</si>
  <si>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</si>
  <si>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</si>
  <si>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</si>
  <si>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</si>
  <si>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</si>
  <si>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</si>
  <si>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</si>
  <si>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</si>
  <si>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</si>
  <si>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</si>
  <si>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</si>
  <si>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</si>
  <si>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</si>
  <si>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</si>
  <si>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</si>
  <si>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</si>
  <si>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</si>
  <si>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</si>
  <si>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</si>
  <si>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</si>
  <si>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</si>
  <si>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</si>
  <si>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</si>
  <si>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</si>
  <si>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</si>
  <si>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</si>
  <si>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</si>
  <si>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</si>
  <si>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</si>
  <si>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</si>
  <si>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</si>
  <si>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</si>
  <si>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</si>
  <si>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</si>
  <si>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</si>
  <si>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</si>
  <si>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</si>
  <si>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</si>
  <si>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</si>
  <si>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</si>
  <si>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</si>
  <si>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</si>
  <si>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</si>
  <si>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</si>
  <si>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</si>
  <si>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</si>
  <si>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</si>
  <si>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</si>
  <si>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</si>
  <si>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</si>
  <si>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</si>
  <si>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</si>
  <si>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</si>
  <si>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</si>
  <si>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</si>
  <si>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</si>
  <si>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</si>
  <si>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</si>
  <si>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</si>
  <si>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</si>
  <si>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</si>
  <si>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</si>
  <si>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</si>
  <si>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</si>
  <si>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</si>
  <si>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</si>
  <si>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</si>
  <si>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</si>
  <si>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</si>
  <si>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</si>
  <si>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</si>
  <si>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</si>
  <si>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</si>
  <si>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</si>
  <si>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</si>
  <si>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</si>
  <si>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</si>
  <si>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</si>
  <si>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</si>
  <si>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</si>
  <si>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</si>
  <si>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</si>
  <si>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</si>
  <si>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</si>
  <si>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</si>
  <si>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</si>
  <si>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</si>
  <si>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</si>
  <si>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</si>
  <si>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</si>
  <si>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</si>
  <si>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</si>
  <si>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</si>
  <si>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</si>
  <si>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</si>
  <si>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</si>
  <si>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</si>
  <si>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</si>
  <si>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</si>
  <si>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</si>
  <si>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</si>
  <si>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</si>
  <si>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</si>
  <si>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</si>
  <si>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</si>
  <si>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</si>
  <si>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</si>
  <si>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</si>
  <si>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</si>
  <si>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</si>
  <si>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</si>
  <si>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</si>
  <si>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</si>
  <si>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</si>
  <si>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</si>
  <si>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</si>
  <si>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</si>
  <si>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</si>
  <si>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</si>
  <si>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</si>
  <si>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</si>
  <si>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</si>
  <si>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</si>
  <si>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</si>
  <si>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</si>
  <si>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</si>
  <si>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</si>
  <si>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</si>
  <si>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</si>
  <si>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</si>
  <si>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</si>
  <si>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</si>
  <si>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</si>
  <si>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</si>
  <si>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</si>
  <si>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</si>
  <si>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</si>
  <si>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</si>
  <si>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</si>
  <si>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</si>
  <si>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</si>
  <si>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</si>
  <si>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</si>
  <si>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</si>
  <si>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</si>
  <si>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</si>
  <si>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</si>
  <si>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</si>
  <si>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</si>
  <si>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</si>
  <si>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</si>
  <si>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</si>
  <si>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</si>
  <si>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</si>
  <si>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</si>
  <si>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</si>
  <si>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</si>
  <si>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</si>
  <si>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</si>
  <si>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</si>
  <si>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</si>
  <si>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</si>
  <si>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</si>
  <si>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</si>
  <si>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</si>
  <si>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</si>
  <si>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</si>
  <si>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</si>
  <si>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</si>
  <si>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</si>
  <si>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</si>
  <si>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</si>
  <si>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</si>
  <si>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</si>
  <si>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</si>
  <si>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</si>
  <si>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</si>
  <si>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</si>
  <si>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</si>
  <si>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</si>
  <si>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</si>
  <si>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</si>
  <si>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</si>
  <si>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</si>
  <si>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</si>
  <si>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</si>
  <si>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</si>
  <si>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</si>
  <si>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</si>
  <si>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</si>
  <si>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</si>
  <si>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</si>
  <si>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</si>
  <si>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</si>
  <si>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</si>
  <si>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</si>
  <si>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</si>
  <si>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</si>
  <si>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</si>
  <si>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</si>
  <si>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</si>
  <si>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</si>
  <si>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</si>
  <si>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</si>
  <si>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</si>
  <si>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</si>
  <si>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</si>
  <si>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</si>
  <si>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</si>
  <si>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</si>
  <si>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</si>
  <si>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</si>
  <si>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</si>
  <si>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</si>
  <si>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</si>
  <si>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</si>
  <si>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</si>
  <si>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</si>
  <si>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</si>
  <si>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</si>
  <si>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</si>
  <si>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</si>
  <si>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</si>
  <si>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</si>
  <si>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</si>
  <si>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</si>
  <si>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</si>
  <si>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</si>
  <si>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</si>
  <si>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</si>
  <si>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</si>
  <si>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</si>
  <si>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</si>
  <si>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</si>
  <si>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</si>
  <si>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</si>
  <si>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</si>
  <si>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</si>
  <si>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</si>
  <si>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</si>
  <si>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</si>
  <si>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</si>
  <si>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</si>
  <si>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</si>
  <si>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</si>
  <si>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</si>
  <si>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</si>
  <si>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</si>
  <si>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</si>
  <si>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</si>
  <si>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</si>
  <si>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</si>
  <si>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</si>
  <si>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</si>
  <si>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</si>
  <si>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</si>
  <si>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</si>
  <si>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</si>
  <si>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</si>
  <si>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</si>
  <si>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</si>
  <si>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</si>
  <si>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</si>
  <si>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</si>
  <si>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</si>
  <si>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</si>
  <si>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</si>
  <si>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</si>
  <si>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</si>
  <si>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</si>
  <si>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</si>
  <si>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</si>
  <si>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</si>
  <si>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</si>
  <si>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</si>
  <si>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</si>
  <si>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</si>
  <si>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</si>
  <si>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</si>
  <si>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</si>
  <si>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</si>
  <si>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</si>
  <si>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</si>
  <si>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</si>
  <si>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</si>
  <si>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</si>
  <si>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</si>
  <si>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</si>
  <si>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</si>
  <si>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</si>
  <si>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</si>
  <si>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</si>
  <si>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</si>
  <si>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</si>
  <si>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</si>
  <si>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</si>
  <si>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</si>
  <si>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</si>
  <si>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</si>
  <si>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</si>
  <si>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</si>
  <si>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</si>
  <si>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</si>
  <si>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</si>
  <si>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</si>
  <si>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</si>
  <si>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</si>
  <si>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</si>
  <si>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</si>
  <si>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</si>
  <si>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</si>
  <si>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</si>
  <si>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</si>
  <si>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</si>
  <si>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</si>
  <si>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</si>
  <si>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</si>
  <si>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</si>
  <si>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</si>
  <si>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</si>
  <si>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</si>
  <si>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</si>
  <si>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</si>
  <si>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</si>
  <si>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</si>
  <si>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</si>
  <si>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</si>
  <si>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</si>
  <si>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</si>
  <si>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</si>
  <si>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</si>
  <si>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</si>
  <si>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</si>
  <si>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</si>
  <si>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</si>
  <si>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</si>
  <si>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</si>
  <si>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</si>
  <si>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</si>
  <si>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</si>
  <si>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</si>
  <si>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</si>
  <si>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</si>
  <si>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</si>
  <si>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</si>
  <si>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</si>
  <si>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</si>
  <si>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</si>
  <si>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</si>
  <si>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</si>
  <si>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</si>
  <si>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</si>
  <si>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</si>
  <si>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</si>
  <si>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</si>
  <si>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</si>
  <si>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</si>
  <si>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</si>
  <si>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</si>
  <si>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</si>
  <si>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</si>
  <si>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</si>
  <si>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</si>
  <si>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</si>
  <si>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</si>
  <si>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</si>
  <si>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</si>
  <si>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</si>
  <si>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</si>
  <si>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</si>
  <si>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</si>
  <si>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</si>
  <si>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</si>
  <si>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</si>
  <si>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</si>
  <si>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</si>
  <si>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</si>
  <si>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</si>
  <si>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</si>
  <si>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</si>
  <si>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</si>
  <si>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</si>
  <si>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</si>
  <si>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</si>
  <si>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</si>
  <si>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</si>
  <si>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</si>
  <si>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</si>
  <si>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</si>
  <si>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</si>
  <si>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</si>
  <si>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</si>
  <si>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</si>
  <si>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</si>
  <si>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</si>
  <si>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</si>
  <si>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</si>
  <si>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</si>
  <si>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</si>
  <si>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</si>
  <si>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</si>
  <si>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</si>
  <si>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</si>
  <si>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</si>
  <si>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</si>
  <si>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</si>
  <si>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</si>
  <si>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</si>
  <si>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</si>
  <si>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</si>
  <si>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</si>
  <si>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</si>
  <si>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</si>
  <si>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</si>
  <si>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</si>
  <si>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</si>
  <si>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</si>
  <si>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</si>
  <si>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</si>
  <si>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</si>
  <si>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</si>
  <si>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</si>
  <si>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</si>
  <si>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</si>
  <si>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</si>
  <si>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</si>
  <si>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</si>
  <si>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</si>
  <si>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</si>
  <si>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</si>
  <si>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</si>
  <si>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</si>
  <si>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</si>
  <si>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</si>
  <si>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</si>
  <si>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</si>
  <si>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</si>
  <si>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</si>
  <si>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</si>
  <si>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</si>
  <si>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</si>
  <si>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</si>
  <si>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</si>
  <si>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</si>
  <si>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</si>
  <si>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</si>
  <si>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</si>
  <si>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</si>
  <si>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</si>
  <si>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</si>
  <si>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</si>
  <si>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</si>
  <si>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</si>
  <si>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</si>
  <si>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</si>
  <si>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</si>
  <si>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</si>
  <si>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</si>
  <si>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</si>
  <si>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</si>
  <si>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</si>
  <si>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</si>
  <si>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</si>
  <si>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</si>
  <si>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</si>
  <si>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</si>
  <si>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</si>
  <si>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</si>
  <si>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</si>
  <si>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</si>
  <si>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</si>
  <si>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</si>
  <si>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</si>
  <si>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</si>
  <si>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</si>
  <si>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</si>
  <si>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</si>
  <si>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</si>
  <si>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</si>
  <si>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</si>
  <si>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</si>
  <si>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</si>
  <si>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</si>
  <si>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</si>
  <si>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</si>
  <si>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</si>
  <si>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</si>
  <si>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</si>
  <si>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</si>
  <si>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</si>
  <si>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</si>
  <si>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</si>
  <si>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</si>
  <si>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</si>
  <si>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</si>
  <si>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</si>
  <si>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</si>
  <si>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</si>
  <si>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</si>
  <si>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</si>
  <si>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</si>
  <si>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</si>
  <si>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</si>
  <si>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</si>
  <si>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</si>
  <si>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</si>
  <si>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</si>
  <si>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</si>
  <si>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</si>
  <si>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</si>
  <si>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</si>
  <si>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</si>
  <si>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</si>
  <si>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</si>
  <si>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</si>
  <si>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</si>
  <si>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</si>
  <si>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</si>
  <si>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</si>
  <si>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</si>
  <si>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</si>
  <si>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</si>
  <si>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</si>
  <si>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</si>
  <si>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</si>
  <si>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</si>
  <si>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</si>
  <si>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</si>
  <si>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</si>
  <si>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</si>
  <si>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</si>
  <si>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</si>
  <si>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</si>
  <si>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</si>
  <si>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</si>
  <si>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</si>
  <si>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</si>
  <si>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</si>
  <si>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</si>
  <si>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</si>
  <si>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</si>
  <si>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</si>
  <si>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</si>
  <si>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</si>
  <si>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</si>
  <si>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</si>
  <si>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</si>
  <si>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</si>
  <si>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</si>
  <si>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</si>
  <si>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</si>
  <si>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</si>
  <si>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</si>
  <si>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</si>
  <si>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</si>
  <si>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</si>
  <si>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</si>
  <si>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</si>
  <si>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</si>
  <si>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</si>
  <si>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</si>
  <si>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</si>
  <si>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</si>
  <si>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</si>
  <si>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</si>
  <si>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</si>
  <si>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</si>
  <si>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</si>
  <si>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</si>
  <si>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</si>
  <si>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</si>
  <si>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</si>
  <si>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</si>
  <si>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</si>
  <si>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</si>
  <si>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</si>
  <si>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</si>
  <si>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</si>
  <si>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</si>
  <si>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</si>
  <si>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</si>
  <si>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</si>
  <si>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</si>
  <si>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</si>
  <si>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</si>
  <si>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</si>
  <si>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</si>
  <si>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</si>
  <si>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</si>
  <si>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</si>
  <si>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</si>
  <si>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</si>
  <si>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</si>
  <si>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</si>
  <si>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</si>
  <si>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</si>
  <si>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</si>
  <si>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</si>
  <si>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</si>
  <si>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</si>
  <si>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</si>
  <si>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</si>
  <si>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</si>
  <si>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</si>
  <si>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</si>
  <si>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</si>
  <si>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</si>
  <si>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</si>
  <si>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</si>
  <si>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</si>
  <si>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</si>
  <si>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</si>
  <si>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</si>
  <si>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</si>
  <si>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</si>
  <si>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</si>
  <si>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</si>
  <si>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</si>
  <si>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</si>
  <si>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</si>
  <si>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</si>
  <si>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</si>
  <si>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</si>
  <si>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</si>
  <si>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</si>
  <si>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</si>
  <si>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</si>
  <si>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</si>
  <si>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</si>
  <si>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</si>
  <si>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</si>
  <si>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</si>
  <si>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</si>
  <si>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</si>
  <si>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</si>
  <si>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</si>
  <si>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</si>
  <si>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</si>
  <si>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</si>
  <si>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</si>
  <si>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</si>
  <si>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</si>
  <si>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</si>
  <si>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</si>
  <si>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</si>
  <si>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</si>
  <si>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</si>
  <si>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</si>
  <si>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</si>
  <si>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</si>
  <si>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</si>
  <si>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</si>
  <si>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</si>
  <si>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</si>
  <si>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</si>
  <si>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</si>
  <si>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</si>
  <si>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</si>
  <si>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</si>
  <si>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</si>
  <si>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</si>
  <si>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</si>
  <si>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</si>
  <si>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</si>
  <si>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</si>
  <si>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</si>
  <si>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</si>
  <si>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</si>
  <si>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</si>
  <si>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</si>
  <si>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</si>
  <si>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</si>
  <si>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</si>
  <si>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</si>
  <si>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</si>
  <si>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</si>
  <si>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</si>
  <si>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</si>
  <si>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</si>
  <si>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</si>
  <si>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</si>
  <si>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</si>
  <si>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</si>
  <si>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</si>
  <si>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</si>
  <si>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</si>
  <si>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</si>
  <si>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</si>
  <si>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</si>
  <si>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</si>
  <si>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</si>
  <si>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</si>
  <si>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</si>
  <si>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</si>
  <si>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</si>
  <si>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</si>
  <si>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</si>
  <si>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</si>
  <si>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</si>
  <si>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</si>
  <si>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</si>
  <si>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</si>
  <si>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</si>
  <si>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</si>
  <si>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</si>
  <si>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</si>
  <si>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</si>
  <si>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</si>
  <si>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</si>
  <si>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</si>
  <si>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</si>
  <si>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</si>
  <si>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</si>
  <si>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</si>
  <si>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</si>
  <si>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</si>
  <si>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</si>
  <si>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</si>
  <si>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</si>
  <si>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</si>
  <si>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</si>
  <si>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</si>
  <si>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</si>
  <si>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</si>
  <si>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</si>
  <si>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</si>
  <si>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</si>
  <si>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</si>
  <si>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</si>
  <si>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</si>
  <si>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</si>
  <si>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</si>
  <si>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</si>
  <si>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</si>
  <si>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</si>
  <si>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</si>
  <si>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</si>
  <si>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</si>
  <si>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</si>
  <si>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</si>
  <si>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</si>
  <si>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</si>
  <si>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</si>
  <si>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</si>
  <si>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</si>
  <si>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</si>
  <si>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</si>
  <si>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</si>
  <si>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</si>
  <si>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</si>
  <si>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</si>
  <si>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</si>
  <si>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</si>
  <si>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</si>
  <si>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</si>
  <si>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</si>
  <si>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</si>
  <si>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</si>
  <si>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</si>
  <si>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</si>
  <si>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</si>
  <si>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</si>
  <si>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</si>
  <si>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</si>
  <si>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</si>
  <si>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</si>
  <si>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</si>
  <si>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</si>
  <si>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</si>
  <si>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</si>
  <si>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</si>
  <si>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</si>
  <si>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</si>
  <si>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</si>
  <si>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</si>
  <si>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</si>
  <si>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</si>
  <si>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</si>
  <si>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</si>
  <si>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</si>
  <si>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</si>
  <si>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</si>
  <si>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</si>
  <si>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</si>
  <si>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</si>
  <si>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</si>
  <si>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</si>
  <si>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</si>
  <si>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</si>
  <si>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</si>
  <si>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</si>
  <si>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</si>
  <si>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</si>
  <si>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</si>
  <si>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</si>
  <si>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</si>
  <si>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</si>
  <si>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</si>
  <si>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</si>
  <si>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</si>
  <si>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</si>
  <si>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</si>
  <si>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</si>
  <si>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</si>
  <si>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</si>
  <si>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</si>
  <si>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</si>
  <si>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</si>
  <si>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</si>
  <si>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</si>
  <si>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</si>
  <si>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</si>
  <si>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</si>
  <si>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</si>
  <si>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</si>
  <si>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</si>
  <si>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</si>
  <si>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</si>
  <si>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</si>
  <si>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</si>
  <si>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</si>
  <si>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</si>
  <si>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</si>
  <si>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</si>
  <si>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</si>
  <si>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</si>
  <si>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</si>
  <si>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</si>
  <si>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</si>
  <si>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</si>
  <si>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</si>
  <si>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</si>
  <si>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</si>
  <si>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</si>
  <si>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</si>
  <si>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</si>
  <si>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</si>
  <si>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</si>
  <si>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</si>
  <si>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</si>
  <si>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</si>
  <si>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</si>
  <si>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</si>
  <si>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</si>
  <si>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</si>
  <si>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</si>
  <si>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</si>
  <si>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</si>
  <si>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</si>
  <si>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</si>
  <si>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</si>
  <si>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</si>
  <si>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</si>
  <si>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</si>
  <si>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</si>
  <si>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</si>
  <si>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</si>
  <si>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</si>
  <si>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</si>
  <si>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</si>
  <si>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</si>
  <si>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</si>
  <si>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</si>
  <si>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</si>
  <si>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</si>
  <si>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</si>
  <si>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</si>
  <si>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</si>
  <si>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</si>
  <si>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</si>
  <si>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</si>
  <si>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</si>
  <si>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</si>
  <si>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</si>
  <si>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</si>
  <si>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</si>
  <si>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</si>
  <si>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</si>
  <si>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</si>
  <si>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</si>
  <si>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</si>
  <si>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</si>
  <si>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</si>
  <si>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</si>
  <si>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</si>
  <si>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</si>
  <si>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</si>
  <si>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</si>
  <si>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</si>
  <si>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</si>
  <si>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</si>
  <si>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</si>
  <si>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</si>
  <si>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</si>
  <si>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</si>
  <si>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</si>
  <si>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</si>
  <si>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</si>
  <si>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</si>
  <si>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</si>
  <si>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</si>
  <si>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</si>
  <si>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</si>
  <si>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</si>
  <si>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</si>
  <si>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</si>
  <si>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</si>
  <si>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</si>
  <si>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</si>
  <si>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</si>
  <si>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</si>
  <si>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</si>
  <si>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</si>
  <si>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</si>
  <si>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</si>
  <si>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</si>
  <si>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</si>
  <si>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</si>
  <si>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</si>
  <si>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</si>
  <si>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</si>
  <si>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</si>
  <si>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</si>
  <si>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</si>
  <si>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</si>
  <si>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</si>
  <si>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</si>
  <si>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</si>
  <si>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</si>
  <si>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</si>
  <si>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</si>
  <si>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</si>
  <si>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</si>
  <si>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</si>
  <si>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</si>
  <si>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</si>
  <si>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</si>
  <si>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</si>
  <si>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</si>
  <si>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</si>
  <si>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</si>
  <si>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</si>
  <si>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</si>
  <si>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</si>
  <si>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</si>
  <si>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</si>
  <si>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</si>
  <si>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</si>
  <si>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</si>
  <si>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</si>
  <si>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</si>
  <si>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</si>
  <si>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</si>
  <si>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</si>
  <si>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</si>
  <si>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</si>
  <si>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</si>
  <si>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</si>
  <si>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</si>
  <si>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</si>
  <si>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</si>
  <si>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</si>
  <si>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</si>
  <si>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</si>
  <si>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</si>
  <si>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</si>
  <si>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</si>
  <si>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</si>
  <si>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</si>
  <si>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</si>
  <si>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</si>
  <si>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</si>
  <si>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</si>
  <si>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</si>
  <si>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</si>
  <si>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</si>
  <si>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</si>
  <si>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</si>
  <si>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</si>
  <si>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</si>
  <si>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</si>
  <si>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</si>
  <si>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</si>
  <si>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</si>
  <si>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</si>
  <si>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</si>
  <si>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</si>
  <si>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</si>
  <si>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</si>
  <si>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</si>
  <si>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</si>
  <si>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</si>
  <si>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</si>
  <si>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</si>
  <si>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</si>
  <si>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</si>
  <si>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</si>
  <si>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</si>
  <si>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</si>
  <si>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</si>
  <si>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</si>
  <si>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</si>
  <si>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</si>
  <si>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</si>
  <si>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</si>
  <si>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</si>
  <si>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</si>
  <si>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</si>
  <si>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</si>
  <si>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</si>
  <si>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</si>
  <si>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</si>
  <si>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</si>
  <si>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</si>
  <si>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</si>
  <si>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</si>
  <si>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</si>
  <si>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</si>
  <si>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</si>
  <si>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</si>
  <si>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</si>
  <si>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</si>
  <si>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</si>
  <si>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</si>
  <si>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</si>
  <si>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</si>
  <si>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</si>
  <si>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</si>
  <si>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</si>
  <si>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</si>
  <si>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</si>
  <si>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</si>
  <si>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</si>
  <si>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</si>
  <si>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</si>
  <si>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</si>
  <si>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</si>
  <si>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</si>
  <si>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</si>
  <si>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</si>
  <si>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</si>
  <si>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</si>
  <si>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</si>
  <si>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</si>
  <si>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</si>
  <si>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</si>
  <si>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</si>
  <si>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</si>
  <si>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</si>
  <si>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</si>
  <si>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</si>
  <si>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</si>
  <si>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</si>
  <si>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</si>
  <si>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</si>
  <si>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</si>
  <si>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</si>
  <si>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</si>
  <si>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</si>
  <si>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</si>
  <si>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</si>
  <si>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</si>
  <si>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</si>
  <si>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</si>
  <si>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</si>
  <si>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</si>
  <si>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</si>
  <si>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</si>
  <si>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</si>
  <si>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</si>
  <si>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</si>
  <si>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</si>
  <si>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</si>
  <si>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</si>
  <si>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</si>
  <si>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</si>
  <si>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</si>
  <si>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</si>
  <si>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</si>
  <si>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</si>
  <si>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</si>
  <si>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</si>
  <si>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</si>
  <si>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</si>
  <si>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</si>
  <si>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</si>
  <si>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</si>
  <si>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</si>
  <si>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</si>
  <si>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</si>
  <si>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</si>
  <si>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</si>
  <si>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</si>
  <si>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</si>
  <si>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</si>
  <si>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</si>
  <si>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</si>
  <si>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</si>
  <si>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</si>
  <si>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</si>
  <si>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</si>
  <si>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</si>
  <si>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</si>
  <si>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</si>
  <si>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</si>
  <si>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</si>
  <si>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</si>
  <si>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</si>
  <si>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</si>
  <si>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</si>
  <si>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</si>
  <si>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</si>
  <si>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</si>
  <si>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</si>
  <si>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</si>
  <si>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</si>
  <si>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</si>
  <si>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</si>
  <si>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</si>
  <si>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</si>
  <si>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</si>
  <si>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</si>
  <si>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</si>
  <si>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</si>
  <si>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</si>
  <si>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</si>
  <si>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</si>
  <si>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</si>
  <si>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</si>
  <si>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</si>
  <si>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</si>
  <si>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</si>
  <si>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</si>
  <si>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</si>
  <si>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</si>
  <si>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</si>
  <si>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</si>
  <si>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</si>
  <si>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</si>
  <si>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</si>
  <si>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</si>
  <si>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</si>
  <si>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</si>
  <si>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</si>
  <si>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</si>
  <si>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</si>
  <si>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</si>
  <si>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</si>
  <si>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</si>
  <si>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</si>
  <si>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</si>
  <si>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</si>
  <si>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</si>
  <si>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</si>
  <si>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</si>
  <si>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</si>
  <si>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</si>
  <si>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</si>
  <si>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</si>
  <si>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</si>
  <si>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</si>
  <si>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</si>
  <si>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</si>
  <si>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</si>
  <si>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</si>
  <si>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</si>
  <si>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</si>
  <si>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</si>
  <si>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</si>
  <si>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</si>
  <si>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</si>
  <si>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</si>
  <si>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</si>
  <si>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</si>
  <si>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</si>
  <si>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</si>
  <si>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</si>
  <si>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</si>
  <si>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</si>
  <si>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</si>
  <si>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</si>
  <si>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</si>
  <si>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</si>
  <si>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</si>
  <si>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</si>
  <si>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</si>
  <si>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</si>
  <si>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</si>
  <si>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</si>
  <si>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</si>
  <si>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</si>
  <si>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</si>
  <si>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</si>
  <si>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</si>
  <si>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</si>
  <si>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</si>
  <si>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</si>
  <si>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</si>
  <si>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</si>
  <si>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</si>
  <si>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</si>
  <si>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</si>
  <si>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</si>
  <si>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</si>
  <si>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</si>
  <si>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</si>
  <si>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</si>
  <si>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</si>
  <si>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</si>
  <si>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</si>
  <si>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</si>
  <si>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</si>
  <si>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</si>
  <si>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</si>
  <si>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</si>
  <si>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</si>
  <si>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</si>
  <si>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</si>
  <si>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</si>
  <si>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</si>
  <si>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</si>
  <si>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</si>
  <si>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</si>
  <si>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</si>
  <si>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</si>
  <si>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</si>
  <si>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</si>
  <si>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</si>
  <si>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</si>
  <si>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</si>
  <si>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</si>
  <si>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</si>
  <si>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</si>
  <si>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</si>
  <si>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</si>
  <si>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</si>
  <si>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</si>
  <si>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</si>
  <si>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</si>
  <si>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</si>
  <si>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</si>
  <si>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</si>
  <si>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</si>
  <si>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</si>
  <si>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</si>
  <si>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</si>
  <si>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</si>
  <si>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</si>
  <si>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</si>
  <si>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</si>
  <si>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</si>
  <si>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</si>
  <si>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</si>
  <si>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</si>
  <si>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</si>
  <si>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</si>
  <si>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</si>
  <si>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</si>
  <si>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</si>
  <si>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</si>
  <si>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</si>
  <si>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</si>
  <si>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</si>
  <si>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</si>
  <si>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</si>
  <si>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</si>
  <si>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</si>
  <si>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</si>
  <si>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</si>
  <si>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</si>
  <si>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</si>
  <si>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</si>
  <si>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</si>
  <si>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</si>
  <si>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</si>
  <si>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</si>
  <si>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</si>
  <si>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</si>
  <si>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</si>
  <si>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</si>
  <si>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</si>
  <si>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</si>
  <si>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</si>
  <si>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</si>
  <si>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</si>
  <si>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</si>
  <si>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</si>
  <si>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</si>
  <si>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</si>
  <si>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</si>
  <si>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</si>
  <si>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</si>
  <si>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</si>
  <si>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</si>
  <si>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</si>
  <si>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</si>
  <si>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</si>
  <si>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</si>
  <si>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</si>
  <si>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</si>
  <si>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</si>
  <si>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</si>
  <si>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</si>
  <si>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</si>
  <si>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</si>
  <si>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</si>
  <si>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</si>
  <si>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</si>
  <si>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</si>
  <si>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</si>
  <si>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</si>
  <si>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</si>
  <si>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</si>
  <si>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</si>
  <si>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</si>
  <si>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</si>
  <si>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</si>
  <si>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</si>
  <si>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</si>
  <si>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</si>
  <si>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</si>
  <si>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</si>
  <si>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</si>
  <si>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</si>
  <si>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</si>
  <si>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</si>
  <si>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</si>
  <si>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</si>
  <si>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</si>
  <si>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</si>
  <si>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</si>
  <si>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</si>
  <si>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</si>
  <si>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</si>
  <si>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</si>
  <si>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</si>
  <si>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</si>
  <si>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</si>
  <si>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</si>
  <si>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</si>
  <si>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</si>
  <si>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</si>
  <si>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</si>
  <si>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</si>
  <si>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</si>
  <si>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</si>
  <si>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</si>
  <si>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</si>
  <si>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</si>
  <si>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</si>
  <si>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</si>
  <si>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</si>
  <si>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</si>
  <si>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</si>
  <si>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</si>
  <si>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</si>
  <si>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</si>
  <si>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</si>
  <si>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</si>
  <si>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</si>
  <si>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</si>
  <si>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</si>
  <si>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</si>
  <si>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</si>
  <si>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</si>
  <si>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</si>
  <si>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</si>
  <si>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</si>
  <si>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</si>
  <si>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</si>
  <si>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</si>
  <si>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</si>
  <si>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</si>
  <si>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</si>
  <si>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</si>
  <si>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</si>
  <si>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</si>
  <si>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</si>
  <si>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</si>
  <si>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</si>
  <si>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</si>
  <si>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</si>
  <si>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</si>
  <si>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</si>
  <si>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</si>
  <si>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</si>
  <si>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</si>
  <si>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</si>
  <si>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</si>
  <si>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</si>
  <si>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</si>
  <si>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</si>
  <si>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</si>
  <si>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</si>
  <si>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</si>
  <si>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</si>
  <si>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</si>
  <si>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</si>
  <si>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</si>
  <si>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</si>
  <si>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</si>
  <si>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</si>
  <si>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</si>
  <si>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</si>
  <si>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</si>
  <si>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</si>
  <si>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</si>
  <si>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</si>
  <si>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</si>
  <si>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</si>
  <si>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</si>
  <si>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</si>
  <si>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</si>
  <si>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</si>
  <si>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</si>
  <si>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</si>
  <si>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</si>
  <si>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</si>
  <si>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</si>
  <si>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</si>
  <si>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</si>
  <si>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</si>
  <si>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</si>
  <si>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</si>
  <si>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</si>
  <si>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</si>
  <si>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</si>
  <si>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</si>
  <si>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</si>
  <si>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</si>
  <si>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</si>
  <si>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</si>
  <si>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</si>
  <si>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</si>
  <si>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</si>
  <si>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</si>
  <si>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</si>
  <si>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</si>
  <si>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</si>
  <si>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</si>
  <si>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</si>
  <si>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</si>
  <si>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</si>
  <si>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</si>
  <si>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</si>
  <si>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</si>
  <si>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</si>
  <si>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</si>
  <si>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</si>
  <si>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</si>
  <si>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</si>
  <si>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</si>
  <si>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</si>
  <si>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</si>
  <si>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</si>
  <si>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</si>
  <si>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</si>
  <si>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40 Mins </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</si>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</sst>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324.72152546296275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45987.669951388889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45987.669951388889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45987.669951388889</v>
      </c>
      <c r="H5" s="135"/>
      <c r="I5" s="137" t="str">
        <f>IFERROR(VLOOKUP(D5,DB!A:F,6,0),"")</f>
        <v/>
      </c>
      <c r="J5" s="137" t="str">
        <f>IFERROR(VLOOKUP(D5,DB!A:G,7,0),"")</f>
        <v/>
      </c>
      <c r="K5" s="133"/>
      <c r="L5" s="132" t="str">
        <f>IFERROR(VLOOKUP(D5,DB!A:I,9,0),"")</f>
        <v/>
      </c>
    </row>
    <row r="6" spans="1:15" s="61" customFormat="1" ht="15" customHeight="1">
      <c r="A6" s="138"/>
      <c r="B6" s="137" t="str">
        <f>IFERROR(VLOOKUP(D6,DB!A:K,11,0),"")</f>
        <v>R1</v>
      </c>
      <c r="C6" s="137"/>
      <c r="D6" s="56" t="s">
        <v>11051</v>
      </c>
      <c r="E6" s="136"/>
      <c r="F6" s="135"/>
      <c r="G6" s="134">
        <f ca="1">IFERROR(NOW()-F6,"-")</f>
        <v>45987.669951388889</v>
      </c>
      <c r="H6" s="135"/>
      <c r="I6" s="137" t="str">
        <f>IFERROR(VLOOKUP(D6,DB!A:F,6,0),"")</f>
        <v>SCECO</v>
      </c>
      <c r="J6" s="137" t="str">
        <f>IFERROR(VLOOKUP(D6,DB!A:G,7,0),"")</f>
        <v>Dead</v>
      </c>
      <c r="K6" s="133"/>
      <c r="L6" s="132" t="str">
        <f>IFERROR(VLOOKUP(D6,DB!A:I,9,0),"")</f>
        <v>Latis</v>
      </c>
    </row>
    <row r="7" spans="1:15" s="61" customFormat="1" ht="15" customHeight="1">
      <c r="A7" s="138"/>
      <c r="B7" s="137" t="str">
        <f>IFERROR(VLOOKUP(D7,DB!A:K,11,0),"")</f>
        <v/>
      </c>
      <c r="C7" s="137"/>
      <c r="D7" s="56"/>
      <c r="E7" s="136"/>
      <c r="F7" s="135"/>
      <c r="G7" s="134">
        <f ca="1">IFERROR(NOW()-F7,"-")</f>
        <v>45987.669951388889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45987.669951388889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45987.669951388889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45987.669951388889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45987.669951388889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45987.669951388889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45987.669951388889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45987.669951388889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45987.669951388889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45987.669951388889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45987.669951388889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45987.669951388889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45987.669951388889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45987.669951388889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45987.669951388889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45987.669951388889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45987.669951388889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45987.669951388889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45987.669951388889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45987.669951388889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45987.669951388889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45987.669951388889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45987.669951388889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45987.669951388889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45987.669951388889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45987.669951388889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45987.669951388889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45987.669951388889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45987.669951388889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45987.669951388889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45987.669951388889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45987.669951388889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45987.669951388889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45987.669951388889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45987.669951388889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45987.669951388889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45987.669951388889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45987.669951388889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45987.669951388889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45987.669951388889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45987.669951388889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45987.669951388889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45987.669951388889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45987.669951388889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45987.669951388889</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5022B9DF-244D-4515-A534-6E15453D693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E16" sqref="E1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162.67011342592741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3.282532407407416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45987.669951388889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45987.669951388889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45987.669951388889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45987.669951388889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45987.669951388889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45987.669951388889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45987.669951388889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45987.669951388889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45987.669951388889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45987.669951388889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45987.669951388889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45987.669951388889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45987.669951388889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45987.669951388889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45987.669951388889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45987.669951388889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45987.669951388889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45987.669951388889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45987.669951388889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45987.669951388889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45987.669951388889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45987.669951388889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45987.669951388889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45987.669951388889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45987.669951388889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45987.669951388889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45987.669951388889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45987.669951388889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45987.669951388889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45987.669951388889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45987.669951388889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45987.669951388889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45987.669951388889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45987.669951388889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45987.669951388889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45987.669951388889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45987.669951388889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45987.669951388889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45987.669951388889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45987.669951388889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45987.669951388889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45987.669951388889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45987.669951388889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45987.669951388889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45987.669951388889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45987.669951388889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45987.669951388889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45987.669951388889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45987.669951388889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45987.669951388889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45987.669951388889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45987.669951388889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45987.669951388889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45987.669951388889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45987.669951388889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45987.669951388889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45987.669951388889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45987.669951388889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45987.669951388889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45987.669951388889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45987.669951388889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45987.669951388889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45987.669951388889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45987.669951388889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45987.669951388889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45987.669951388889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45987.669951388889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45987.669951388889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45987.669951388889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45987.669951388889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45987.669951388889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45987.669951388889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45987.669951388889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45987.669951388889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45987.669951388889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45987.669951388889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45987.669951388889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45987.669951388889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45987.669951388889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45987.669951388889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45987.669951388889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45987.669951388889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45987.669951388889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45987.669951388889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45987.669951388889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45987.669951388889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45987.669951388889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45987.669951388889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45987.669951388889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45987.669951388889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45987.669951388889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45987.669951388889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45987.669951388889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45987.669951388889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45987.669951388889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45987.669951388889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45987.669951388889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45987.669951388889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45987.669951388889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45987.669951388889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K10" sqref="K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39107</v>
      </c>
      <c r="B2" s="58" t="s">
        <v>89</v>
      </c>
      <c r="C2" s="18">
        <v>1</v>
      </c>
      <c r="D2" s="18" t="s">
        <v>39108</v>
      </c>
      <c r="E2" s="18" t="s">
        <v>39021</v>
      </c>
      <c r="F2" s="22">
        <v>45987.608680555553</v>
      </c>
      <c r="G2" s="21">
        <f t="shared" ref="G2:G45" ca="1" si="0">IFERROR(NOW()-F2,"-")</f>
        <v>6.127083333558403E-2</v>
      </c>
      <c r="H2" s="22">
        <v>45987.602407407408</v>
      </c>
      <c r="I2" s="19" t="s">
        <v>39109</v>
      </c>
      <c r="J2" s="18" t="s">
        <v>629</v>
      </c>
      <c r="K2" s="42" t="s">
        <v>39110</v>
      </c>
      <c r="L2" s="23" t="str">
        <f>IFERROR(VLOOKUP(D2,DB!A:I,9,0),"")</f>
        <v/>
      </c>
    </row>
    <row r="3" spans="1:13" ht="15" customHeight="1">
      <c r="A3" s="19"/>
      <c r="B3" s="58" t="str">
        <f>IFERROR(VLOOKUP(D3,DB!A:K,11,0),"")</f>
        <v/>
      </c>
      <c r="C3" s="18"/>
      <c r="D3" s="58" t="str">
        <f>IFERROR(VLOOKUP(#REF!,DB!#REF!,7,0),"")</f>
        <v/>
      </c>
      <c r="E3" s="92"/>
      <c r="F3" s="20"/>
      <c r="G3" s="21">
        <f t="shared" ca="1" si="0"/>
        <v>45987.669951388889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45987.669951388889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45987.669951388889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45987.669951388889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45987.669951388889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45987.669951388889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45987.669951388889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45987.669951388889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45987.669951388889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45987.669951388889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45987.669951388889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45987.669951388889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45987.669951388889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45987.669951388889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45987.669951388889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45987.669951388889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45987.669951388889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45987.669951388889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45987.669951388889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45987.669951388889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45987.669951388889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45987.669951388889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45987.669951388889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45987.669951388889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45987.669951388889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45987.669951388889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45987.669951388889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45987.669951388889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45987.669951388889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45987.669951388889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45987.669951388889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45987.669951388889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45987.669951388889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45987.669951388889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45987.669951388889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45987.669951388889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45987.669951388889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45987.669951388889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45987.669951388889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45987.669951388889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45987.669951388889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45987.669951388889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45987.669951388889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45987.669951388889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45987.669951388889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45987.669951388889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45987.669951388889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45987.669951388889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45987.669951388889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45987.669951388889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45987.669951388889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45987.669951388889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45987.669951388889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45987.669951388889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45987.669951388889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45987.669951388889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45987.669951388889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45987.669951388889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45987.669951388889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45987.669951388889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45987.669951388889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45987.669951388889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45987.669951388889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45987.669951388889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45987.669951388889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45987.669951388889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45987.669951388889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45987.669951388889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45987.669951388889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45987.669951388889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45987.669951388889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45987.669951388889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45987.669951388889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45987.669951388889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45987.669951388889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45987.669951388889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45987.669951388889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45987.669951388889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45987.669951388889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45987.669951388889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45987.669951388889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45987.669951388889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45987.669951388889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45987.669951388889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45987.669951388889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45987.669951388889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45987.669951388889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45987.669951388889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45987.669951388889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45987.669951388889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45987.669951388889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45987.669951388889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45987.669951388889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45987.669951388889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45987.669951388889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45987.669951388889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45987.669951388889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45987.669951388889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45987.669951388889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45987.669951388889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45987.669951388889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45987.669951388889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45987.669951388889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45987.669951388889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45987.669951388889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45987.669951388889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45987.669951388889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45987.669951388889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45987.669951388889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45987.669951388889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45987.669951388889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45987.669951388889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45987.669951388889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45987.669951388889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45987.669951388889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45987.669951388889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45987.669951388889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45987.669951388889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45987.669951388889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45987.669951388889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45987.669951388889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45987.669951388889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45987.669951388889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45987.669951388889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45987.669951388889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45987.669951388889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45987.669951388889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45987.669951388889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45987.669951388889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45987.669951388889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45987.669951388889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45987.669951388889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45987.669951388889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45987.669951388889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45987.669951388889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45987.669951388889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45987.669951388889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45987.669951388889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45987.669951388889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45987.669951388889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45987.669951388889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45987.669951388889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45987.669951388889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45987.669951388889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45987.669951388889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45987.669951388889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45987.669951388889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45987.669951388889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45987.669951388889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45987.669951388889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45987.669951388889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45987.669951388889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45987.669951388889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45987.669951388889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45987.669951388889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45987.669951388889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45987.669951388889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45987.669951388889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45987.669951388889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45987.669951388889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45987.669951388889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45987.669951388889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45987.669951388889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45987.669951388889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45987.669951388889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45987.669951388889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45987.669951388889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45987.669951388889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45987.669951388889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45987.669951388889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45987.669951388889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45987.669951388889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45987.669951388889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45987.669951388889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45987.669951388889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45987.669951388889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45987.669951388889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45987.669951388889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45987.669951388889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45987.669951388889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45987.669951388889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45987.669951388889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45987.669951388889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45987.669951388889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45987.669951388889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45987.669951388889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45987.669951388889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45987.669951388889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45987.669951388889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45987.669951388889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45987.669951388889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45987.669951388889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45987.669951388889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45987.669951388889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45987.669951388889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45987.669951388889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45987.669951388889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45987.669951388889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45987.669951388889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45987.669951388889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45987.669951388889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45987.669951388889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45987.669951388889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45987.669951388889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45987.669951388889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45987.669951388889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45987.669951388889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45987.669951388889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45987.669951388889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45987.669951388889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45987.669951388889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45987.669951388889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45987.669951388889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45987.669951388889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45987.669951388889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45987.669951388889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45987.669951388889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45987.669951388889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45987.669951388889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45987.669951388889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45987.669951388889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45987.669951388889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45987.669951388889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45987.669951388889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45987.669951388889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45987.669951388889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45987.669951388889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45987.669951388889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45987.669951388889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45987.669951388889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45987.669951388889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45987.669951388889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45987.669951388889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45987.669951388889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45987.669951388889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45987.669951388889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45987.669951388889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45987.669951388889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45987.669951388889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45987.669951388889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45987.669951388889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45987.669951388889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45987.669951388889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45987.669951388889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45987.669951388889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45987.669951388889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45987.669951388889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45987.669951388889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45987.669951388889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45987.669951388889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45987.669951388889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45987.669951388889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45987.669951388889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45987.669951388889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45987.669951388889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45987.669951388889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45987.669951388889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45987.669951388889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45987.669951388889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45987.669951388889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45987.669951388889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45987.669951388889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45987.669951388889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45987.669951388889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45987.669951388889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45987.669951388889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45987.669951388889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45987.669951388889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45987.669951388889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45987.669951388889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45987.669951388889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45987.669951388889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45987.669951388889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45987.669951388889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45987.669951388889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45987.669951388889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45987.669951388889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45987.669951388889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45987.669951388889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45987.669951388889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45987.669951388889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45987.669951388889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45987.669951388889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45987.669951388889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45987.669951388889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45987.669951388889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45987.669951388889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45987.669951388889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45987.669951388889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45987.669951388889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45987.669951388889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45987.669951388889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45987.669951388889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45987.669951388889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45987.669951388889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45987.669951388889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45987.669951388889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45987.669951388889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45987.669951388889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45987.669951388889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45987.669951388889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45987.669951388889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45987.669951388889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45987.669951388889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45987.669951388889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45987.669951388889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45987.669951388889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45987.669951388889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45987.669951388889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45987.669951388889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45987.669951388889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45987.669951388889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45987.669951388889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45987.669951388889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45987.669951388889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45987.669951388889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45987.669951388889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45987.669951388889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45987.669951388889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45987.669951388889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45987.669951388889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45987.669951388889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45987.669951388889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45987.669951388889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45987.669951388889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45987.669951388889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45987.669951388889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45987.669951388889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45987.669951388889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45987.669951388889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45987.669951388889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45987.669951388889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45987.669951388889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45987.669951388889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45987.669951388889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45987.669951388889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45987.669951388889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45987.669951388889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45987.669951388889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45987.669951388889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45987.669951388889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45987.669951388889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45987.669951388889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45987.669951388889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45987.669951388889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45987.669951388889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45987.669951388889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45987.669951388889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45987.669951388889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45987.669951388889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45987.669951388889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45987.669951388889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45987.669951388889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45987.669951388889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45987.669951388889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45987.669951388889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45987.669951388889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45987.669951388889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45987.669951388889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45987.669951388889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45987.669951388889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45987.669951388889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45987.669951388889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45987.669951388889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45987.669951388889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45987.669951388889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45987.669951388889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45987.669951388889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45987.669951388889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45987.669951388889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45987.669951388889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45987.669951388889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45987.669951388889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45987.669951388889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45987.669951388889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45987.669951388889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45987.669951388889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45987.669951388889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45987.669951388889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45987.669951388889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45987.669951388889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45987.669951388889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45987.669951388889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45987.669951388889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45987.669951388889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45987.669951388889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45987.669951388889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45987.669951388889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45987.669951388889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45987.669951388889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45987.669951388889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45987.669951388889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45987.669951388889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45987.669951388889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45987.669951388889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45987.669951388889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45987.669951388889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45987.669951388889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45987.669951388889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45987.669951388889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45987.669951388889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45987.669951388889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45987.669951388889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45987.669951388889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45987.669951388889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45987.669951388889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45987.669951388889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45987.669951388889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45987.669951388889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45987.669951388889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45987.669951388889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45987.669951388889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45987.669951388889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45987.669951388889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45987.669951388889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45987.669951388889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45987.669951388889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45987.669951388889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45987.669951388889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45987.669951388889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45987.669951388889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45987.669951388889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45987.669951388889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45987.669951388889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45987.669951388889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45987.669951388889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45987.669951388889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45987.669951388889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45987.669951388889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45987.669951388889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45987.669951388889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45987.669951388889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45987.669951388889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45987.669951388889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45987.669951388889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45987.669951388889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45987.669951388889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45987.669951388889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45987.669951388889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45987.669951388889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45987.669951388889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45987.669951388889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45987.669951388889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45987.669951388889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45987.669951388889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45987.669951388889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45987.669951388889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45987.669951388889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45987.669951388889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45987.669951388889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45987.669951388889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45987.669951388889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45987.669951388889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45987.669951388889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45987.669951388889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45987.669951388889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45987.669951388889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45987.669951388889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45987.669951388889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45987.669951388889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45987.669951388889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45987.669951388889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45987.669951388889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45987.669951388889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45987.669951388889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45987.669951388889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45987.669951388889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45987.669951388889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45987.669951388889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45987.669951388889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45987.669951388889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45987.669951388889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45987.669951388889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45987.669951388889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45987.669951388889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45987.669951388889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45987.669951388889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45987.669951388889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45987.669951388889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45987.669951388889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45987.669951388889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45987.669951388889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45987.669951388889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45987.669951388889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45987.669951388889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45987.669951388889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45987.669951388889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45987.669951388889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45987.669951388889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45987.669951388889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45987.669951388889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45987.669951388889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45987.669951388889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45987.669951388889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45987.669951388889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45987.669951388889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45987.669951388889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45987.669951388889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45987.669951388889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45987.669951388889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45987.669951388889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45987.669951388889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45987.669951388889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45987.669951388889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45987.669951388889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45987.669951388889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45987.669951388889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45987.669951388889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45987.669951388889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45987.669951388889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45987.669951388889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45987.669951388889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45987.669951388889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45987.669951388889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45987.669951388889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45987.669951388889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45987.669951388889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45987.669951388889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45987.669951388889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45987.669951388889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45987.669951388889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45987.669951388889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45987.669951388889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45987.669951388889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45987.669951388889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45987.669951388889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45987.669951388889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45987.669951388889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45987.669951388889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45987.669951388889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45987.669951388889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45987.669951388889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45987.669951388889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45987.669951388889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45987.669951388889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45987.669951388889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45987.669951388889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45987.669951388889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45987.669951388889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45987.669951388889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45987.669951388889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45987.669951388889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45987.669951388889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45987.669951388889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45987.669951388889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45987.669951388889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45987.669951388889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45987.669951388889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45987.669951388889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45987.669951388889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45987.669951388889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45987.669951388889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45987.669951388889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45987.669951388889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45987.669951388889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45987.669951388889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45987.669951388889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45987.669951388889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45987.669951388889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45987.669951388889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45987.669951388889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45987.669951388889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45987.669951388889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45987.669951388889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45987.669951388889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45987.669951388889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45987.669951388889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45987.669951388889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45987.669951388889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45987.669951388889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45987.669951388889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45987.669951388889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45987.669951388889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45987.669951388889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45987.669951388889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45987.669951388889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45987.669951388889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45987.669951388889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45987.669951388889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45987.669951388889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45987.669951388889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45987.669951388889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45987.669951388889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45987.669951388889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45987.669951388889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45987.669951388889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45987.669951388889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45987.669951388889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45987.669951388889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45987.669951388889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45987.669951388889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45987.669951388889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45987.669951388889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45987.669951388889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45987.669951388889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45987.669951388889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45987.669951388889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45987.669951388889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45987.669951388889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45987.669951388889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45987.669951388889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45987.669951388889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45987.669951388889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45987.669951388889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45987.669951388889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45987.669951388889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45987.669951388889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45987.669951388889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45987.669951388889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45987.669951388889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45987.669951388889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45987.669951388889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45987.669951388889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45987.669951388889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45987.669951388889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45987.669951388889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45987.669951388889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45987.669951388889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45987.669951388889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45987.669951388889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45987.669951388889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45987.669951388889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45987.669951388889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45987.669951388889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45987.669951388889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45987.669951388889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45987.669951388889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45987.669951388889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45987.669951388889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45987.669951388889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45987.669951388889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45987.669951388889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45987.669951388889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45987.669951388889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45987.669951388889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45987.669951388889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45987.669951388889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45987.669951388889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45987.669951388889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45987.669951388889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45987.669951388889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45987.669951388889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45987.669951388889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45987.669951388889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45987.669951388889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45987.669951388889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45987.669951388889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45987.669951388889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45987.669951388889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45987.669951388889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45987.669951388889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45987.669951388889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45987.669951388889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45987.669951388889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45987.669951388889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45987.669951388889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45987.669951388889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45987.669951388889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45987.669951388889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45987.669951388889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45987.669951388889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45987.669951388889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45987.669951388889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45987.669951388889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45987.669951388889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45987.669951388889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45987.669951388889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45987.669951388889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45987.669951388889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45987.669951388889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45987.669951388889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45987.669951388889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45987.669951388889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45987.669951388889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45987.669951388889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45987.669951388889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45987.669951388889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45987.669951388889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45987.669951388889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45987.669951388889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45987.669951388889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45987.669951388889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45987.669951388889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45987.669951388889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45987.669951388889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45987.669951388889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45987.669951388889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45987.669951388889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45987.669951388889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45987.669951388889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45987.669951388889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45987.669951388889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45987.669951388889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45987.669951388889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45987.669951388889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45987.669951388889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45987.669951388889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45987.669951388889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45987.669951388889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45987.669951388889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45987.669951388889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45987.669951388889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45987.669951388889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45987.669951388889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45987.669951388889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45987.669951388889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45987.669951388889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45987.669951388889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45987.669951388889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45987.669951388889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45987.669951388889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45987.669951388889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45987.669951388889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45987.669951388889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45987.669951388889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45987.669951388889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45987.669951388889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45987.669951388889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45987.669951388889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45987.669951388889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45987.669951388889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45987.669951388889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45987.669951388889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45987.669951388889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45987.669951388889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45987.669951388889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45987.669951388889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45987.669951388889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45987.669951388889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45987.669951388889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45987.669951388889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45987.669951388889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45987.669951388889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45987.669951388889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45987.669951388889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45987.669951388889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45987.669951388889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45987.669951388889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45987.669951388889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45987.669951388889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45987.669951388889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45987.669951388889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45987.669951388889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45987.669951388889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45987.669951388889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45987.669951388889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45987.669951388889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45987.669951388889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45987.669951388889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45987.669951388889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45987.669951388889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45987.669951388889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45987.669951388889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45987.669951388889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45987.669951388889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45987.669951388889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45987.669951388889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45987.669951388889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45987.669951388889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45987.669951388889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45987.669951388889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45987.669951388889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45987.669951388889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45987.669951388889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45987.669951388889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45987.669951388889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45987.669951388889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45987.669951388889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45987.669951388889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45987.669951388889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45987.669951388889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45987.669951388889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45987.669951388889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45987.669951388889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45987.669951388889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45987.669951388889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45987.669951388889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45987.669951388889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45987.669951388889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45987.669951388889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45987.669951388889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45987.669951388889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45987.669951388889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45987.669951388889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45987.669951388889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45987.669951388889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45987.669951388889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45987.669951388889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45987.669951388889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45987.669951388889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45987.669951388889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45987.669951388889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45987.669951388889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45987.669951388889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45987.669951388889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45987.669951388889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45987.669951388889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45987.669951388889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45987.669951388889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45987.669951388889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45987.669951388889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45987.669951388889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45987.669951388889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45987.669951388889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45987.669951388889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45987.669951388889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45987.669951388889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45987.669951388889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45987.669951388889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45987.669951388889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45987.669951388889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45987.669951388889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45987.669951388889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45987.669951388889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45987.669951388889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45987.669951388889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45987.669951388889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45987.669951388889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45987.669951388889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45987.669951388889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45987.669951388889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45987.669951388889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45987.669951388889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45987.669951388889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45987.669951388889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45987.669951388889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45987.669951388889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45987.669951388889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45987.669951388889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45987.669951388889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45987.669951388889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45987.669951388889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45987.669951388889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45987.669951388889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45987.669951388889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45987.669951388889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45987.669951388889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45987.669951388889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45987.669951388889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45987.669951388889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45987.669951388889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45987.669951388889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45987.669951388889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45987.669951388889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45987.669951388889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45987.669951388889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45987.669951388889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45987.669951388889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45987.669951388889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45987.669951388889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45987.669951388889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45987.669951388889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45987.669951388889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45987.669951388889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45987.669951388889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45987.669951388889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45987.669951388889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45987.669951388889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45987.669951388889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45987.669951388889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45987.669951388889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45987.669951388889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45987.669951388889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45987.669951388889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45987.669951388889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45987.669951388889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45987.669951388889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45987.669951388889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45987.669951388889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45987.669951388889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45987.669951388889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45987.669951388889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45987.669951388889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45987.669951388889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45987.669951388889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45987.669951388889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45987.669951388889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45987.669951388889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45987.669951388889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45987.669951388889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45987.669951388889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45987.669951388889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45987.669951388889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45987.669951388889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45987.669951388889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45987.669951388889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45987.669951388889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45987.669951388889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45987.669951388889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45987.669951388889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45987.669951388889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45987.669951388889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45987.669951388889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45987.669951388889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45987.669951388889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45987.669951388889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45987.669951388889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45987.669951388889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45987.669951388889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45987.669951388889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45987.669951388889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45987.669951388889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45987.669951388889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45987.669951388889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45987.669951388889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45987.669951388889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45987.669951388889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45987.669951388889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45987.669951388889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45987.669951388889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45987.669951388889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45987.669951388889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45987.669951388889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45987.669951388889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45987.669951388889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45987.669951388889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45987.669951388889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45987.669951388889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45987.669951388889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45987.669951388889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45987.669951388889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45987.669951388889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45987.669951388889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45987.669951388889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45987.669951388889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45987.669951388889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45987.669951388889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45987.669951388889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45987.669951388889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45987.669951388889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45987.669951388889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45987.669951388889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45987.669951388889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45987.669951388889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45987.669951388889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45987.669951388889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45987.669951388889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45987.669951388889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45987.669951388889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45987.669951388889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45987.669951388889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45987.669951388889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45987.669951388889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45987.669951388889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45987.669951388889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45987.669951388889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45987.669951388889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45987.669951388889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45987.669951388889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45987.669951388889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45987.669951388889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45987.669951388889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45987.669951388889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45987.669951388889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284.18923379629268</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IFERROR(VLOOKUP(D4,DB!A:K,11,0),"")</f>
        <v/>
      </c>
      <c r="C3" s="90"/>
      <c r="D3" s="144"/>
      <c r="E3" s="91"/>
      <c r="F3" s="92"/>
      <c r="G3" s="93">
        <f t="shared" ref="G3:G36" ca="1" si="0">IFERROR(NOW()-F3,"")</f>
        <v>45987.669951388889</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45987.669951388889</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45987.669951388889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45987.669951388889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45987.669951388889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45987.669951388889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45987.669951388889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45987.669951388889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45987.669951388889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45987.669951388889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45987.669951388889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45987.669951388889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45987.669951388889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45987.669951388889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45987.669951388889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45987.669951388889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45987.669951388889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45987.669951388889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45987.669951388889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45987.669951388889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45987.669951388889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45987.669951388889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45987.669951388889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45987.669951388889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45987.669951388889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45987.669951388889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45987.669951388889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45987.669951388889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45987.669951388889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45987.669951388889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45987.669951388889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45987.669951388889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45987.669951388889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45987.669951388889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45987.669951388889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45987.669951388889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45987.669951388889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45987.669951388889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45987.669951388889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45987.669951388889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45987.669951388889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45987.669951388889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45987.669951388889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45987.669951388889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45987.669951388889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45987.669951388889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45987.669951388889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45987.669951388889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45987.669951388889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45987.669951388889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45987.669951388889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45987.669951388889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45987.669951388889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45987.669951388889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45987.669951388889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45987.669951388889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45987.669951388889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45987.669951388889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45987.669951388889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45987.669951388889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45987.669951388889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45987.669951388889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45987.669951388889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45987.669951388889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45987.669951388889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45987.669951388889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45987.669951388889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45987.669951388889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45987.669951388889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45987.669951388889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45987.669951388889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45987.669951388889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45987.669951388889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45987.669951388889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45987.669951388889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45987.669951388889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45987.669951388889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45987.669951388889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45987.669951388889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45987.669951388889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45987.669951388889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45987.669951388889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45987.669951388889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45987.669951388889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45987.669951388889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45987.669951388889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45987.669951388889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45987.669951388889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45987.669951388889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45987.669951388889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45987.669951388889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45987.669951388889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45987.669951388889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45987.669951388889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45987.669951388889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45987.669951388889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45987.669951388889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45987.669951388889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45987.669951388889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45987.669951388889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45987.669951388889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45987.669951388889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45987.669951388889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45987.669951388889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45987.669951388889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45987.669951388889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45987.669951388889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45987.669951388889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45987.669951388889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45987.669951388889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45987.669951388889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45987.669951388889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45987.669951388889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45987.669951388889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45987.669951388889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45987.669951388889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45987.669951388889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45987.669951388889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45987.669951388889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45987.669951388889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45987.669951388889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45987.669951388889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45987.669951388889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45987.669951388889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45987.669951388889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45987.669951388889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45987.669951388889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45987.669951388889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45987.669951388889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45987.669951388889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45987.669951388889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45987.669951388889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45987.669951388889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45987.669951388889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45987.669951388889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45987.669951388889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45987.669951388889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45987.669951388889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45987.669951388889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45987.669951388889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45987.669951388889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45987.669951388889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45987.669951388889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45987.669951388889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45987.669951388889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45987.669951388889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45987.669951388889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45987.669951388889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45987.669951388889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45987.669951388889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45987.669951388889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45987.669951388889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45987.669951388889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45987.669951388889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45987.669951388889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45987.669951388889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45987.669951388889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45987.669951388889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45987.669951388889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45987.669951388889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45987.669951388889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45987.669951388889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45987.669951388889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45987.669951388889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45987.669951388889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45987.669951388889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45987.669951388889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45987.669951388889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45987.669951388889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45987.669951388889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45987.669951388889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45987.669951388889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45987.669951388889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45987.669951388889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45987.669951388889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45987.669951388889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45987.669951388889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45987.669951388889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45987.669951388889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45987.669951388889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45987.669951388889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45987.669951388889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45987.669951388889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45987.669951388889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45987.669951388889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45987.669951388889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45987.669951388889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45987.669951388889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45987.669951388889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45987.669951388889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45987.669951388889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45987.669951388889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45987.669951388889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45987.669951388889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45987.669951388889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45987.669951388889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45987.669951388889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45987.669951388889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45987.669951388889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45987.669951388889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45987.669951388889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45987.669951388889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45987.669951388889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45987.669951388889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45987.669951388889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45987.669951388889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45987.669951388889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45987.669951388889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45987.669951388889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45987.669951388889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45987.669951388889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45987.669951388889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45987.669951388889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45987.669951388889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45987.669951388889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45987.669951388889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45987.669951388889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45987.669951388889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45987.669951388889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45987.669951388889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45987.669951388889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45987.669951388889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45987.669951388889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45987.669951388889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45987.669951388889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45987.669951388889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45987.669951388889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45987.669951388889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45987.669951388889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45987.669951388889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45987.669951388889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45987.669951388889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45987.669951388889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45987.669951388889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45987.669951388889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45987.669951388889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45987.669951388889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45987.669951388889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45987.669951388889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45987.669951388889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45987.669951388889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45987.669951388889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45987.669951388889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45987.669951388889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45987.669951388889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45987.669951388889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45987.669951388889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45987.669951388889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45987.669951388889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45987.669951388889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45987.669951388889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45987.669951388889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45987.669951388889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45987.669951388889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45987.669951388889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45987.669951388889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45987.669951388889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45987.669951388889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45987.669951388889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45987.669951388889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45987.669951388889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45987.669951388889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45987.669951388889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45987.669951388889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45987.669951388889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45987.669951388889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45987.669951388889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45987.669951388889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45987.669951388889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45987.669951388889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45987.669951388889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45987.669951388889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45987.669951388889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45987.669951388889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45987.669951388889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45987.669951388889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45987.669951388889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45987.669951388889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45987.669951388889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45987.669951388889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45987.669951388889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45987.669951388889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45987.669951388889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45987.669951388889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45987.669951388889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45987.669951388889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45987.669951388889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45987.669951388889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45987.669951388889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45987.669951388889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45987.669951388889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45987.669951388889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45987.669951388889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45987.669951388889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45987.669951388889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45987.669951388889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45987.669951388889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45987.669951388889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45987.669951388889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45987.669951388889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45987.669951388889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45987.669951388889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45987.669951388889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45987.669951388889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45987.669951388889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45987.669951388889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45987.669951388889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45987.669951388889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45987.669951388889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45987.669951388889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45987.669951388889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45987.669951388889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45987.669951388889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45987.669951388889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45987.669951388889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45987.669951388889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45987.669951388889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45987.669951388889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45987.669951388889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45987.669951388889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45987.669951388889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45987.669951388889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45987.669951388889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45987.669951388889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45987.669951388889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45987.669951388889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45987.669951388889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45987.669951388889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45987.669951388889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45987.669951388889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45987.669951388889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45987.669951388889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45987.669951388889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45987.669951388889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45987.669951388889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45987.669951388889</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95.837891203700565</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61.481074074072239</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39.008840277776471</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6.2966527777753072</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39122</v>
      </c>
      <c r="L6" s="37" t="str">
        <f>IFERROR(VLOOKUP(D6,DB!A:I,9,0),"")</f>
        <v>Latis</v>
      </c>
    </row>
    <row r="7" spans="1:13" s="39" customFormat="1">
      <c r="A7" s="37" t="s">
        <v>39121</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39122</v>
      </c>
      <c r="L7" s="37" t="str">
        <f>IFERROR(VLOOKUP(D7,DB!A:I,9,0),"")</f>
        <v>Latis</v>
      </c>
    </row>
    <row r="8" spans="1:13" s="39" customFormat="1">
      <c r="A8" s="37" t="s">
        <v>39121</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c r="L8" s="37" t="str">
        <f>IFERROR(VLOOKUP(D8,DB!A:I,9,0),"")</f>
        <v>Latis</v>
      </c>
    </row>
    <row r="9" spans="1:13" s="39" customFormat="1">
      <c r="A9" s="37" t="s">
        <v>39121</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c r="L9" s="37" t="str">
        <f>IFERROR(VLOOKUP(D9,DB!A:I,9,0),"")</f>
        <v>Latis</v>
      </c>
    </row>
    <row r="10" spans="1:13" s="39" customFormat="1">
      <c r="A10" s="37"/>
      <c r="B10" s="37" t="str">
        <f>IFERROR(VLOOKUP(D10,DB!A:K,11,0),"")</f>
        <v/>
      </c>
      <c r="C10" s="37"/>
      <c r="D10" s="37"/>
      <c r="E10" s="37"/>
      <c r="F10" s="38"/>
      <c r="G10" s="108">
        <f ca="1">IFERROR(NOW()-F10,"")</f>
        <v>45987.669951388889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45987.669951388889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45987.669951388889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45987.669951388889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45987.669951388889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45987.669951388889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45987.669951388889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45987.669951388889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45987.669951388889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45987.669951388889</v>
      </c>
      <c r="H19" s="38"/>
      <c r="I19" s="37" t="str">
        <f>IFERROR(VLOOKUP(D19,DB!A:F,6,0),"")</f>
        <v/>
      </c>
      <c r="J19" s="37" t="str">
        <f>IFERROR(VLOOKUP(D19,DB!A:G,7,0),"")</f>
        <v/>
      </c>
      <c r="K19" s="37"/>
      <c r="L19" s="37" t="str">
        <f>IFERROR(VLOOKUP(D19,DB!A:I,9,0),"")</f>
        <v/>
      </c>
    </row>
    <row r="20" spans="1:12" s="39" customFormat="1">
      <c r="A20" s="37"/>
      <c r="B20" s="145" t="str">
        <f>IFERROR(VLOOKUP(D20,DB!A:K,11,0),"")</f>
        <v/>
      </c>
      <c r="C20" s="37"/>
      <c r="D20" s="37"/>
      <c r="E20" s="37"/>
      <c r="F20" s="38"/>
      <c r="G20" s="146">
        <f ca="1">IFERROR(NOW()-F20,"")</f>
        <v>45987.669951388889</v>
      </c>
      <c r="H20" s="38"/>
      <c r="I20" s="145" t="str">
        <f>IFERROR(VLOOKUP(D20,DB!A:F,6,0),"")</f>
        <v/>
      </c>
      <c r="J20" s="145" t="str">
        <f>IFERROR(VLOOKUP(D20,DB!A:G,7,0),"")</f>
        <v/>
      </c>
      <c r="K20" s="37"/>
      <c r="L20" s="145" t="str">
        <f>IFERROR(VLOOKUP(D20,DB!A:I,9,0),"")</f>
        <v/>
      </c>
    </row>
    <row r="21" spans="1:12" s="39" customFormat="1">
      <c r="A21" s="37"/>
      <c r="B21" s="145" t="str">
        <f>IFERROR(VLOOKUP(D21,DB!A:K,11,0),"")</f>
        <v/>
      </c>
      <c r="C21" s="37"/>
      <c r="D21" s="37"/>
      <c r="E21" s="37"/>
      <c r="F21" s="38"/>
      <c r="G21" s="146">
        <f ca="1">IFERROR(NOW()-F21,"")</f>
        <v>45987.669951388889</v>
      </c>
      <c r="H21" s="38"/>
      <c r="I21" s="145" t="str">
        <f>IFERROR(VLOOKUP(D21,DB!A:F,6,0),"")</f>
        <v/>
      </c>
      <c r="J21" s="145" t="str">
        <f>IFERROR(VLOOKUP(D21,DB!A:G,7,0),"")</f>
        <v/>
      </c>
      <c r="K21" s="37"/>
      <c r="L21" s="145" t="str">
        <f>IFERROR(VLOOKUP(D21,DB!A:I,9,0),"")</f>
        <v/>
      </c>
    </row>
    <row r="22" spans="1:12" s="39" customFormat="1">
      <c r="A22" s="37"/>
      <c r="B22" s="145" t="str">
        <f>IFERROR(VLOOKUP(D22,DB!A:K,11,0),"")</f>
        <v/>
      </c>
      <c r="C22" s="37"/>
      <c r="D22" s="37"/>
      <c r="E22" s="37"/>
      <c r="F22" s="38"/>
      <c r="G22" s="146">
        <f ca="1">IFERROR(NOW()-F22,"")</f>
        <v>45987.669951388889</v>
      </c>
      <c r="H22" s="38"/>
      <c r="I22" s="145" t="str">
        <f>IFERROR(VLOOKUP(D22,DB!A:F,6,0),"")</f>
        <v/>
      </c>
      <c r="J22" s="145" t="str">
        <f>IFERROR(VLOOKUP(D22,DB!A:G,7,0),"")</f>
        <v/>
      </c>
      <c r="K22" s="37"/>
      <c r="L22" s="145" t="str">
        <f>IFERROR(VLOOKUP(D22,DB!A:I,9,0),"")</f>
        <v/>
      </c>
    </row>
    <row r="23" spans="1:12" s="39" customFormat="1">
      <c r="A23" s="37"/>
      <c r="B23" s="145" t="str">
        <f>IFERROR(VLOOKUP(D23,DB!A:K,11,0),"")</f>
        <v/>
      </c>
      <c r="C23" s="37"/>
      <c r="D23" s="37"/>
      <c r="E23" s="37"/>
      <c r="F23" s="38"/>
      <c r="G23" s="146">
        <f ca="1">IFERROR(NOW()-F23,"")</f>
        <v>45987.669951388889</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45987.669951388889</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45987.669951388889</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45987.669951388889</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45987.669951388889</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45987.669951388889</v>
      </c>
      <c r="H28" s="38"/>
      <c r="I28" s="145" t="str">
        <f>IFERROR(VLOOKUP(D28,DB!A:F,6,0),"")</f>
        <v/>
      </c>
      <c r="J28" s="145" t="str">
        <f>IFERROR(VLOOKUP(D28,DB!A:G,7,0),"")</f>
        <v/>
      </c>
      <c r="K28" s="37"/>
      <c r="L28" s="145" t="str">
        <f>IFERROR(VLOOKUP(D28,DB!A:I,9,0),"")</f>
        <v/>
      </c>
    </row>
    <row r="29" spans="1:12">
      <c r="A29" s="37"/>
      <c r="B29" s="145" t="str">
        <f>IFERROR(VLOOKUP(D29,DB!A:K,11,0),"")</f>
        <v/>
      </c>
      <c r="C29" s="37"/>
      <c r="D29" s="37"/>
      <c r="E29" s="37"/>
      <c r="F29" s="38"/>
      <c r="G29" s="146">
        <f ca="1">IFERROR(NOW()-F29,"")</f>
        <v>45987.669951388889</v>
      </c>
      <c r="H29" s="38"/>
      <c r="I29" s="145" t="str">
        <f>IFERROR(VLOOKUP(D29,DB!A:F,6,0),"")</f>
        <v/>
      </c>
      <c r="J29" s="145" t="str">
        <f>IFERROR(VLOOKUP(D29,DB!A:G,7,0),"")</f>
        <v/>
      </c>
      <c r="K29" s="37"/>
      <c r="L29" s="145" t="str">
        <f>IFERROR(VLOOKUP(D29,DB!A:I,9,0),"")</f>
        <v/>
      </c>
    </row>
    <row r="30" spans="1:12">
      <c r="A30" s="37"/>
      <c r="B30" s="145" t="str">
        <f>IFERROR(VLOOKUP(D30,DB!A:K,11,0),"")</f>
        <v/>
      </c>
      <c r="C30" s="37"/>
      <c r="D30" s="37"/>
      <c r="E30" s="37"/>
      <c r="F30" s="38"/>
      <c r="G30" s="146">
        <f ca="1">IFERROR(NOW()-F30,"")</f>
        <v>45987.669951388889</v>
      </c>
      <c r="H30" s="38"/>
      <c r="I30" s="145" t="str">
        <f>IFERROR(VLOOKUP(D30,DB!A:F,6,0),"")</f>
        <v/>
      </c>
      <c r="J30" s="145" t="str">
        <f>IFERROR(VLOOKUP(D30,DB!A:G,7,0),"")</f>
        <v/>
      </c>
      <c r="K30" s="37"/>
      <c r="L30" s="145" t="str">
        <f>IFERROR(VLOOKUP(D30,DB!A:I,9,0),"")</f>
        <v/>
      </c>
    </row>
    <row r="31" spans="1:12">
      <c r="A31" s="37"/>
      <c r="B31" s="145" t="str">
        <f>IFERROR(VLOOKUP(D31,DB!A:K,11,0),"")</f>
        <v/>
      </c>
      <c r="C31" s="37"/>
      <c r="D31" s="37"/>
      <c r="E31" s="37"/>
      <c r="F31" s="38"/>
      <c r="G31" s="146">
        <f ca="1">IFERROR(NOW()-F31,"")</f>
        <v>45987.669951388889</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45987.669951388889</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45987.669951388889</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45987.669951388889</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45987.669951388889</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45987.669951388889</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45987.669951388889</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45987.669951388889</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45987.669951388889</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45987.669951388889</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45987.669951388889</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45987.669951388889</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45987.669951388889</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45987.669951388889</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45987.669951388889</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45987.669951388889</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45987.669951388889</v>
      </c>
      <c r="H47" s="38"/>
      <c r="I47" s="145" t="str">
        <f>IFERROR(VLOOKUP(D47,DB!A:F,6,0),"")</f>
        <v/>
      </c>
      <c r="J47" s="145" t="str">
        <f>IFERROR(VLOOKUP(D47,DB!A:G,7,0),"")</f>
        <v/>
      </c>
      <c r="K47" s="37"/>
      <c r="L47" s="145"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t="s">
        <v>5398</v>
      </c>
      <c r="C2" s="125">
        <v>1</v>
      </c>
      <c r="D2" s="122" t="s">
        <v>38801</v>
      </c>
      <c r="E2" s="106" t="s">
        <v>39021</v>
      </c>
      <c r="F2"/>
      <c r="G2" s="72">
        <f ca="1">IFERROR(NOW()-F2,"-")</f>
        <v>45987.669951388889</v>
      </c>
      <c r="H2"/>
      <c r="I2" s="124" t="str">
        <f>IFERROR(VLOOKUP(D2,DB!A:F,6,0),"")</f>
        <v>SCECO</v>
      </c>
      <c r="J2" s="124" t="str">
        <f>IFERROR(VLOOKUP(D2,DB!A:G,7,0),"")</f>
        <v>In progress</v>
      </c>
      <c r="K2" s="127" t="s">
        <v>39123</v>
      </c>
      <c r="L2" s="128" t="str">
        <f>IFERROR(VLOOKUP(D2,DB!A:I,9,0),"")</f>
        <v>Latis</v>
      </c>
    </row>
    <row r="3" spans="1:16382" ht="31.5" customHeight="1">
      <c r="A3"/>
      <c r="B3"/>
      <c r="C3" s="125"/>
      <c r="D3" s="122"/>
      <c r="E3" s="106"/>
      <c r="F3"/>
      <c r="G3" s="72">
        <f ca="1">IFERROR(NOW()-F3,"-")</f>
        <v>45987.669951388889</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45987.669951388889</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45987.669951388889</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45987.669951388889</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t="s">
        <v>39124</v>
      </c>
      <c r="G7" s="72" t="str">
        <f t="shared" ref="G7:G8" ca="1" si="0">IFERROR(NOW()-F7,"-")</f>
        <v>-</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45987.669951388889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45987.669951388889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45987.669951388889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45987.669951388889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45987.669951388889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45987.669951388889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45987.669951388889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45987.669951388889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45987.669951388889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45987.669951388889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45987.669951388889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45987.669951388889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45987.669951388889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45987.669951388889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45987.669951388889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45987.669951388889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45987.669951388889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45987.669951388889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45987.669951388889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45987.669951388889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45987.669951388889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45987.669951388889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45987.669951388889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45987.669951388889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45987.669951388889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45987.669951388889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45987.669951388889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45987.669951388889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45987.669951388889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45987.669951388889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45987.669951388889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45987.669951388889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45987.669951388889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45987.669951388889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45987.669951388889</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