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74" documentId="120_S{2AC9BD13-BADA-5192-A53E-5A8FF88502F6}" xr6:coauthVersionLast="47" xr6:coauthVersionMax="47" xr10:uidLastSave="{2CDF0887-EDE8-4FFD-9560-AF68C765B9C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4"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B6" i="9"/>
  <c r="G6" i="9"/>
  <c r="I6" i="9"/>
  <c r="J6" i="9"/>
  <c r="L6" i="9"/>
  <c r="B7" i="9"/>
  <c r="G7" i="9"/>
  <c r="I7" i="9"/>
  <c r="J7" i="9"/>
  <c r="L7" i="9"/>
  <c r="D3"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<sst xmlns="http://schemas.openxmlformats.org/spreadsheetml/2006/main" count="180302" uniqueCount="39136">
  <si>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</si>
  <si>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</si>
  <si>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</si>
  <si>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</si>
  <si>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</si>
  <si>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</si>
  <si>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</si>
  <si>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</si>
  <si>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</si>
  <si>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</si>
  <si>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</si>
  <si>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</si>
  <si>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</si>
  <si>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</si>
  <si>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</si>
  <si>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</si>
  <si>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</si>
  <si>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</si>
  <si>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</si>
  <si>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</si>
  <si>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</si>
  <si>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</si>
  <si>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</si>
  <si>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</si>
  <si>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</si>
  <si>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</si>
  <si>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</si>
  <si>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</si>
  <si>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</si>
  <si>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</si>
  <si>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</si>
  <si>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</si>
  <si>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</si>
  <si>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</si>
  <si>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</si>
  <si>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</si>
  <si>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</si>
  <si>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</si>
  <si>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</si>
  <si>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</si>
  <si>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</si>
  <si>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</si>
  <si>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</si>
  <si>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</si>
  <si>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</si>
  <si>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</si>
  <si>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</si>
  <si>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</si>
  <si>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</si>
  <si>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</si>
  <si>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</si>
  <si>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</si>
  <si>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</si>
  <si>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</si>
  <si>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</si>
  <si>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</si>
  <si>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</si>
  <si>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</si>
  <si>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</si>
  <si>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</si>
  <si>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</si>
  <si>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</si>
  <si>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</si>
  <si>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</si>
  <si>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</si>
  <si>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</si>
  <si>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</si>
  <si>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</si>
  <si>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</si>
  <si>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</si>
  <si>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</si>
  <si>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</si>
  <si>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</si>
  <si>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</si>
  <si>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</si>
  <si>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</si>
  <si>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</si>
  <si>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</si>
  <si>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</si>
  <si>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</si>
  <si>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</si>
  <si>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</si>
  <si>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</si>
  <si>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</si>
  <si>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</si>
  <si>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</si>
  <si>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</si>
  <si>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</si>
  <si>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</si>
  <si>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</si>
  <si>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</si>
  <si>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</si>
  <si>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</si>
  <si>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</si>
  <si>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</si>
  <si>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</si>
  <si>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</si>
  <si>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</si>
  <si>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</si>
  <si>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</si>
  <si>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</si>
  <si>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</si>
  <si>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</si>
  <si>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</si>
  <si>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</si>
  <si>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</si>
  <si>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</si>
  <si>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</si>
  <si>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</si>
  <si>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</si>
  <si>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</si>
  <si>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</si>
  <si>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</si>
  <si>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</si>
  <si>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</si>
  <si>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</si>
  <si>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</si>
  <si>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</si>
  <si>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</si>
  <si>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</si>
  <si>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</si>
  <si>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</si>
  <si>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</si>
  <si>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</si>
  <si>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</si>
  <si>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</si>
  <si>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</si>
  <si>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</si>
  <si>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</si>
  <si>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</si>
  <si>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</si>
  <si>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</si>
  <si>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</si>
  <si>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</si>
  <si>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</si>
  <si>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</si>
  <si>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</si>
  <si>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</si>
  <si>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</si>
  <si>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</si>
  <si>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</si>
  <si>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</si>
  <si>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</si>
  <si>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</si>
  <si>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</si>
  <si>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</si>
  <si>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</si>
  <si>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</si>
  <si>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</si>
  <si>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</si>
  <si>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</si>
  <si>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</si>
  <si>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</si>
  <si>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</si>
  <si>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</si>
  <si>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</si>
  <si>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</si>
  <si>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</si>
  <si>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</si>
  <si>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</si>
  <si>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</si>
  <si>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</si>
  <si>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</si>
  <si>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</si>
  <si>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</si>
  <si>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</si>
  <si>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</si>
  <si>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</si>
  <si>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</si>
  <si>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</si>
  <si>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</si>
  <si>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</si>
  <si>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</si>
  <si>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</si>
  <si>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</si>
  <si>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</si>
  <si>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</si>
  <si>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</si>
  <si>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</si>
  <si>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</si>
  <si>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</si>
  <si>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</si>
  <si>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</si>
  <si>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</si>
  <si>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</si>
  <si>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</si>
  <si>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</si>
  <si>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</si>
  <si>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</si>
  <si>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</si>
  <si>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</si>
  <si>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</si>
  <si>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</si>
  <si>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</si>
  <si>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</si>
  <si>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</si>
  <si>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</si>
  <si>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</si>
  <si>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</si>
  <si>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</si>
  <si>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</si>
  <si>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</si>
  <si>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</si>
  <si>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</si>
  <si>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</si>
  <si>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</si>
  <si>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</si>
  <si>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</si>
  <si>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</si>
  <si>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</si>
  <si>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</si>
  <si>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</si>
  <si>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</si>
  <si>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</si>
  <si>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</si>
  <si>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</si>
  <si>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</si>
  <si>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</si>
  <si>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</si>
  <si>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</si>
  <si>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</si>
  <si>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</si>
  <si>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</si>
  <si>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</si>
  <si>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</si>
  <si>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</si>
  <si>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</si>
  <si>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</si>
  <si>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</si>
  <si>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</si>
  <si>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</si>
  <si>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</si>
  <si>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</si>
  <si>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</si>
  <si>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</si>
  <si>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</si>
  <si>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</si>
  <si>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</si>
  <si>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</si>
  <si>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</si>
  <si>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</si>
  <si>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</si>
  <si>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</si>
  <si>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</si>
  <si>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</si>
  <si>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</si>
  <si>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</si>
  <si>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</si>
  <si>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</si>
  <si>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</si>
  <si>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</si>
  <si>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</si>
  <si>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</si>
  <si>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</si>
  <si>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</si>
  <si>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</si>
  <si>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</si>
  <si>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</si>
  <si>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</si>
  <si>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</si>
  <si>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</si>
  <si>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</si>
  <si>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</si>
  <si>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</si>
  <si>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</si>
  <si>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</si>
  <si>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</si>
  <si>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</si>
  <si>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</si>
  <si>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</si>
  <si>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</si>
  <si>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</si>
  <si>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</si>
  <si>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</si>
  <si>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</si>
  <si>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</si>
  <si>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</si>
  <si>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</si>
  <si>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</si>
  <si>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</si>
  <si>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</si>
  <si>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</si>
  <si>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</si>
  <si>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</si>
  <si>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</si>
  <si>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</si>
  <si>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</si>
  <si>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</si>
  <si>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</si>
  <si>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</si>
  <si>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</si>
  <si>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</si>
  <si>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</si>
  <si>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</si>
  <si>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</si>
  <si>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</si>
  <si>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</si>
  <si>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</si>
  <si>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</si>
  <si>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</si>
  <si>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</si>
  <si>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</si>
  <si>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</si>
  <si>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</si>
  <si>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</si>
  <si>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</si>
  <si>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</si>
  <si>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</si>
  <si>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</si>
  <si>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</si>
  <si>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</si>
  <si>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</si>
  <si>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</si>
  <si>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</si>
  <si>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</si>
  <si>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</si>
  <si>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</si>
  <si>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</si>
  <si>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</si>
  <si>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</si>
  <si>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</si>
  <si>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</si>
  <si>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</si>
  <si>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</si>
  <si>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</si>
  <si>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</si>
  <si>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</si>
  <si>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</si>
  <si>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</si>
  <si>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</si>
  <si>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</si>
  <si>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</si>
  <si>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</si>
  <si>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</si>
  <si>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</si>
  <si>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</si>
  <si>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</si>
  <si>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</si>
  <si>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</si>
  <si>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</si>
  <si>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</si>
  <si>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</si>
  <si>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</si>
  <si>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</si>
  <si>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</si>
  <si>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</si>
  <si>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</si>
  <si>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</si>
  <si>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</si>
  <si>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</si>
  <si>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</si>
  <si>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</si>
  <si>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</si>
  <si>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</si>
  <si>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</si>
  <si>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</si>
  <si>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</si>
  <si>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</si>
  <si>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</si>
  <si>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</si>
  <si>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</si>
  <si>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</si>
  <si>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</si>
  <si>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</si>
  <si>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</si>
  <si>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</si>
  <si>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</si>
  <si>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</si>
  <si>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</si>
  <si>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</si>
  <si>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</si>
  <si>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</si>
  <si>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</si>
  <si>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</si>
  <si>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</si>
  <si>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</si>
  <si>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</si>
  <si>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</si>
  <si>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</si>
  <si>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</si>
  <si>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</si>
  <si>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</si>
  <si>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</si>
  <si>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</si>
  <si>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</si>
  <si>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</si>
  <si>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</si>
  <si>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</si>
  <si>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</si>
  <si>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</si>
  <si>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</si>
  <si>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</si>
  <si>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</si>
  <si>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</si>
  <si>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</si>
  <si>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</si>
  <si>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</si>
  <si>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</si>
  <si>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</si>
  <si>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</si>
  <si>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</si>
  <si>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</si>
  <si>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</si>
  <si>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</si>
  <si>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</si>
  <si>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</si>
  <si>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</si>
  <si>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</si>
  <si>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</si>
  <si>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</si>
  <si>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</si>
  <si>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</si>
  <si>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</si>
  <si>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</si>
  <si>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</si>
  <si>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</si>
  <si>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</si>
  <si>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</si>
  <si>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</si>
  <si>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</si>
  <si>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</si>
  <si>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</si>
  <si>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</si>
  <si>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</si>
  <si>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</si>
  <si>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</si>
  <si>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</si>
  <si>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</si>
  <si>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</si>
  <si>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</si>
  <si>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</si>
  <si>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</si>
  <si>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</si>
  <si>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</si>
  <si>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</si>
  <si>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</si>
  <si>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</si>
  <si>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</si>
  <si>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</si>
  <si>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</si>
  <si>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</si>
  <si>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</si>
  <si>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</si>
  <si>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</si>
  <si>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</si>
  <si>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</si>
  <si>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</si>
  <si>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</si>
  <si>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</si>
  <si>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</si>
  <si>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</si>
  <si>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</si>
  <si>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</si>
  <si>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</si>
  <si>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</si>
  <si>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</si>
  <si>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</si>
  <si>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</si>
  <si>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</si>
  <si>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</si>
  <si>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</si>
  <si>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</si>
  <si>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</si>
  <si>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</si>
  <si>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</si>
  <si>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</si>
  <si>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</si>
  <si>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</si>
  <si>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</si>
  <si>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</si>
  <si>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</si>
  <si>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</si>
  <si>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</si>
  <si>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</si>
  <si>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</si>
  <si>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</si>
  <si>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</si>
  <si>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</si>
  <si>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</si>
  <si>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</si>
  <si>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</si>
  <si>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</si>
  <si>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</si>
  <si>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</si>
  <si>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</si>
  <si>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</si>
  <si>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</si>
  <si>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</si>
  <si>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</si>
  <si>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</si>
  <si>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</si>
  <si>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</si>
  <si>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</si>
  <si>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</si>
  <si>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</si>
  <si>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</si>
  <si>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</si>
  <si>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</si>
  <si>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</si>
  <si>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</si>
  <si>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</si>
  <si>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</si>
  <si>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</si>
  <si>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</si>
  <si>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</si>
  <si>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</si>
  <si>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</si>
  <si>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</si>
  <si>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</si>
  <si>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</si>
  <si>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</si>
  <si>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</si>
  <si>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</si>
  <si>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</si>
  <si>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</si>
  <si>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</si>
  <si>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</si>
  <si>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</si>
  <si>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</si>
  <si>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</si>
  <si>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</si>
  <si>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</si>
  <si>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</si>
  <si>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</si>
  <si>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</si>
  <si>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</si>
  <si>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</si>
  <si>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</si>
  <si>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</si>
  <si>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</si>
  <si>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</si>
  <si>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</si>
  <si>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</si>
  <si>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</si>
  <si>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</si>
  <si>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</si>
  <si>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</si>
  <si>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</si>
  <si>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</si>
  <si>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</si>
  <si>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</si>
  <si>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</si>
  <si>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</si>
  <si>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</si>
  <si>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</si>
  <si>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</si>
  <si>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</si>
  <si>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</si>
  <si>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</si>
  <si>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</si>
  <si>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</si>
  <si>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</si>
  <si>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</si>
  <si>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</si>
  <si>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</si>
  <si>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</si>
  <si>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</si>
  <si>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</si>
  <si>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</si>
  <si>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</si>
  <si>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</si>
  <si>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</si>
  <si>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</si>
  <si>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</si>
  <si>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</si>
  <si>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</si>
  <si>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</si>
  <si>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</si>
  <si>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</si>
  <si>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</si>
  <si>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</si>
  <si>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</si>
  <si>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</si>
  <si>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</si>
  <si>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</si>
  <si>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</si>
  <si>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</si>
  <si>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</si>
  <si>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</si>
  <si>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</si>
  <si>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</si>
  <si>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</si>
  <si>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</si>
  <si>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</si>
  <si>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</si>
  <si>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</si>
  <si>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</si>
  <si>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</si>
  <si>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</si>
  <si>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</si>
  <si>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</si>
  <si>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</si>
  <si>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</si>
  <si>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</si>
  <si>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</si>
  <si>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</si>
  <si>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</si>
  <si>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</si>
  <si>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</si>
  <si>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</si>
  <si>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</si>
  <si>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</si>
  <si>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</si>
  <si>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</si>
  <si>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</si>
  <si>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</si>
  <si>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</si>
  <si>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</si>
  <si>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</si>
  <si>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</si>
  <si>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</si>
  <si>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</si>
  <si>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</si>
  <si>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</si>
  <si>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</si>
  <si>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</si>
  <si>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</si>
  <si>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</si>
  <si>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</si>
  <si>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</si>
  <si>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</si>
  <si>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</si>
  <si>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</si>
  <si>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</si>
  <si>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</si>
  <si>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</si>
  <si>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</si>
  <si>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</si>
  <si>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</si>
  <si>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</si>
  <si>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</si>
  <si>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</si>
  <si>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</si>
  <si>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</si>
  <si>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</si>
  <si>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</si>
  <si>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</si>
  <si>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</si>
  <si>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</si>
  <si>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</si>
  <si>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</si>
  <si>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</si>
  <si>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</si>
  <si>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</si>
  <si>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</si>
  <si>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</si>
  <si>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</si>
  <si>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</si>
  <si>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</si>
  <si>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</si>
  <si>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</si>
  <si>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</si>
  <si>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</si>
  <si>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</si>
  <si>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</si>
  <si>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</si>
  <si>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</si>
  <si>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</si>
  <si>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</si>
  <si>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</si>
  <si>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</si>
  <si>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</si>
  <si>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</si>
  <si>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</si>
  <si>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</si>
  <si>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</si>
  <si>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</si>
  <si>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</si>
  <si>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</si>
  <si>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</si>
  <si>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</si>
  <si>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</si>
  <si>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</si>
  <si>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</si>
  <si>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</si>
  <si>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</si>
  <si>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</si>
  <si>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</si>
  <si>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</si>
  <si>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</si>
  <si>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</si>
  <si>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</si>
  <si>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</si>
  <si>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</si>
  <si>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</si>
  <si>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</si>
  <si>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</si>
  <si>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</si>
  <si>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</si>
  <si>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</si>
  <si>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</si>
  <si>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</si>
  <si>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</si>
  <si>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</si>
  <si>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</si>
  <si>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</si>
  <si>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</si>
  <si>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</si>
  <si>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</si>
  <si>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</si>
  <si>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</si>
  <si>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</si>
  <si>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</si>
  <si>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</si>
  <si>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</si>
  <si>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</si>
  <si>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</si>
  <si>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</si>
  <si>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</si>
  <si>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</si>
  <si>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</si>
  <si>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</si>
  <si>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</si>
  <si>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</si>
  <si>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</si>
  <si>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</si>
  <si>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</si>
  <si>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</si>
  <si>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</si>
  <si>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</si>
  <si>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</si>
  <si>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</si>
  <si>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</si>
  <si>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</si>
  <si>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</si>
  <si>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</si>
  <si>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</si>
  <si>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</si>
  <si>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</si>
  <si>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</si>
  <si>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</si>
  <si>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</si>
  <si>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</si>
  <si>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</si>
  <si>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</si>
  <si>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</si>
  <si>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</si>
  <si>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</si>
  <si>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</si>
  <si>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</si>
  <si>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</si>
  <si>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</si>
  <si>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</si>
  <si>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</si>
  <si>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</si>
  <si>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</si>
  <si>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</si>
  <si>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</si>
  <si>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</si>
  <si>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</si>
  <si>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</si>
  <si>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</si>
  <si>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</si>
  <si>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</si>
  <si>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</si>
  <si>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</si>
  <si>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</si>
  <si>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</si>
  <si>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</si>
  <si>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</si>
  <si>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</si>
  <si>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</si>
  <si>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</si>
  <si>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</si>
  <si>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</si>
  <si>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</si>
  <si>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</si>
  <si>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</si>
  <si>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</si>
  <si>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</si>
  <si>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</si>
  <si>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</si>
  <si>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</si>
  <si>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</si>
  <si>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</si>
  <si>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</si>
  <si>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</si>
  <si>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</si>
  <si>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</si>
  <si>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</si>
  <si>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</si>
  <si>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</si>
  <si>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</si>
  <si>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</si>
  <si>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</si>
  <si>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</si>
  <si>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</si>
  <si>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</si>
  <si>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</si>
  <si>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</si>
  <si>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</si>
  <si>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</si>
  <si>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</si>
  <si>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</si>
  <si>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</si>
  <si>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</si>
  <si>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</si>
  <si>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</si>
  <si>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</si>
  <si>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</si>
  <si>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</si>
  <si>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</si>
  <si>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</si>
  <si>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</si>
  <si>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</si>
  <si>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</si>
  <si>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</si>
  <si>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</si>
  <si>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</si>
  <si>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</si>
  <si>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</si>
  <si>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</si>
  <si>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</si>
  <si>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</si>
  <si>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</si>
  <si>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</si>
  <si>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</si>
  <si>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</si>
  <si>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</si>
  <si>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</si>
  <si>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</si>
  <si>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</si>
  <si>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</si>
  <si>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</si>
  <si>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</si>
  <si>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</si>
  <si>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</si>
  <si>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</si>
  <si>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</si>
  <si>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</si>
  <si>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</si>
  <si>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</si>
  <si>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</si>
  <si>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</si>
  <si>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</si>
  <si>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</si>
  <si>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</si>
  <si>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</si>
  <si>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</si>
  <si>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</si>
  <si>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</si>
  <si>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</si>
  <si>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</si>
  <si>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</si>
  <si>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</si>
  <si>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</si>
  <si>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</si>
  <si>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</si>
  <si>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</si>
  <si>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</si>
  <si>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</si>
  <si>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</si>
  <si>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</si>
  <si>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</si>
  <si>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</si>
  <si>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</si>
  <si>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</si>
  <si>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</si>
  <si>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</si>
  <si>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</si>
  <si>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</si>
  <si>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</si>
  <si>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</si>
  <si>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</si>
  <si>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</si>
  <si>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</si>
  <si>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</si>
  <si>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</si>
  <si>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</si>
  <si>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</si>
  <si>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</si>
  <si>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</si>
  <si>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</si>
  <si>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</si>
  <si>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</si>
  <si>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</si>
  <si>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</si>
  <si>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</si>
  <si>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</si>
  <si>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</si>
  <si>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</si>
  <si>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</si>
  <si>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</si>
  <si>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</si>
  <si>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</si>
  <si>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</si>
  <si>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</si>
  <si>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</si>
  <si>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</si>
  <si>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</si>
  <si>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</si>
  <si>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</si>
  <si>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</si>
  <si>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</si>
  <si>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</si>
  <si>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</si>
  <si>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</si>
  <si>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</si>
  <si>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</si>
  <si>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</si>
  <si>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</si>
  <si>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</si>
  <si>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</si>
  <si>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</si>
  <si>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</si>
  <si>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</si>
  <si>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</si>
  <si>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</si>
  <si>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</si>
  <si>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</si>
  <si>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</si>
  <si>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</si>
  <si>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</si>
  <si>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</si>
  <si>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</si>
  <si>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</si>
  <si>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</si>
  <si>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</si>
  <si>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</si>
  <si>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</si>
  <si>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</si>
  <si>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</si>
  <si>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</si>
  <si>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</si>
  <si>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</si>
  <si>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</si>
  <si>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</si>
  <si>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</si>
  <si>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</si>
  <si>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</si>
  <si>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</si>
  <si>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</si>
  <si>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</si>
  <si>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</si>
  <si>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</si>
  <si>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</si>
  <si>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</si>
  <si>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</si>
  <si>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</si>
  <si>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</si>
  <si>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</si>
  <si>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</si>
  <si>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</si>
  <si>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</si>
  <si>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</si>
  <si>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</si>
  <si>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</si>
  <si>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</si>
  <si>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</si>
  <si>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</si>
  <si>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</si>
  <si>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</si>
  <si>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</si>
  <si>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</si>
  <si>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</si>
  <si>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</si>
  <si>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</si>
  <si>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</si>
  <si>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</si>
  <si>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</si>
  <si>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</si>
  <si>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</si>
  <si>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</si>
  <si>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</si>
  <si>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</si>
  <si>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</si>
  <si>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</si>
  <si>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</si>
  <si>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</si>
  <si>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</si>
  <si>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</si>
  <si>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</si>
  <si>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</si>
  <si>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</si>
  <si>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</si>
  <si>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</si>
  <si>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</si>
  <si>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</si>
  <si>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</si>
  <si>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</si>
  <si>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</si>
  <si>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</si>
  <si>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</si>
  <si>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</si>
  <si>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</si>
  <si>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</si>
  <si>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</si>
  <si>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</si>
  <si>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</si>
  <si>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</si>
  <si>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</si>
  <si>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</si>
  <si>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</si>
  <si>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</si>
  <si>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</si>
  <si>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</si>
  <si>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</si>
  <si>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</si>
  <si>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</si>
  <si>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</si>
  <si>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</si>
  <si>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</si>
  <si>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</si>
  <si>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</si>
  <si>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</si>
  <si>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</si>
  <si>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</si>
  <si>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</si>
  <si>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</si>
  <si>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</si>
  <si>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</si>
  <si>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</si>
  <si>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</si>
  <si>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</si>
  <si>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</si>
  <si>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</si>
  <si>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</si>
  <si>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</si>
  <si>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</si>
  <si>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</si>
  <si>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</si>
  <si>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</si>
  <si>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</si>
  <si>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</si>
  <si>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</si>
  <si>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</si>
  <si>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</si>
  <si>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</si>
  <si>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</si>
  <si>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</si>
  <si>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</si>
  <si>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</si>
  <si>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</si>
  <si>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</si>
  <si>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</si>
  <si>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</si>
  <si>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</si>
  <si>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</si>
  <si>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</si>
  <si>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</si>
  <si>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</si>
  <si>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</si>
  <si>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</si>
  <si>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</si>
  <si>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</si>
  <si>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</si>
  <si>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</si>
  <si>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</si>
  <si>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</si>
  <si>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</si>
  <si>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</si>
  <si>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</si>
  <si>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</si>
  <si>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</si>
  <si>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</si>
  <si>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</si>
  <si>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</si>
  <si>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</si>
  <si>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</si>
  <si>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</si>
  <si>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</si>
  <si>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</si>
  <si>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</si>
  <si>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</si>
  <si>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</si>
  <si>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</si>
  <si>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</si>
  <si>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</si>
  <si>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</si>
  <si>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</si>
  <si>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</si>
  <si>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</si>
  <si>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</si>
  <si>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</si>
  <si>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</si>
  <si>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</si>
  <si>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</si>
  <si>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</si>
  <si>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</si>
  <si>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</si>
  <si>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</si>
  <si>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</si>
  <si>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</si>
  <si>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</si>
  <si>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</si>
  <si>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</si>
  <si>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</si>
  <si>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</si>
  <si>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</si>
  <si>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</si>
  <si>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</si>
  <si>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</si>
  <si>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</si>
  <si>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</si>
  <si>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</si>
  <si>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</si>
  <si>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</si>
  <si>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</si>
  <si>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</si>
  <si>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</si>
  <si>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</si>
  <si>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</si>
  <si>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</si>
  <si>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</si>
  <si>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</si>
  <si>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</si>
  <si>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</si>
  <si>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</si>
  <si>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</si>
  <si>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</si>
  <si>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</si>
  <si>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</si>
  <si>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</si>
  <si>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</si>
  <si>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</si>
  <si>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</si>
  <si>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</si>
  <si>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</si>
  <si>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</si>
  <si>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</si>
  <si>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</si>
  <si>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</si>
  <si>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</si>
  <si>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</si>
  <si>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</si>
  <si>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</si>
  <si>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</si>
  <si>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</si>
  <si>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</si>
  <si>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</si>
  <si>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</si>
  <si>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</si>
  <si>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</si>
  <si>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</si>
  <si>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</si>
  <si>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</si>
  <si>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</si>
  <si>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</si>
  <si>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</si>
  <si>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</si>
  <si>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</si>
  <si>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</si>
  <si>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</si>
  <si>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</si>
  <si>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</si>
  <si>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</si>
  <si>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</si>
  <si>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</si>
  <si>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</si>
  <si>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</si>
  <si>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</si>
  <si>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</si>
  <si>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</si>
  <si>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</si>
  <si>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</si>
  <si>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</si>
  <si>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</si>
  <si>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</si>
  <si>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</si>
  <si>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</si>
  <si>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</si>
  <si>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</si>
  <si>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</si>
  <si>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</si>
  <si>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</si>
  <si>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</si>
  <si>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</si>
  <si>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</si>
  <si>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</si>
  <si>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</si>
  <si>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</si>
  <si>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</si>
  <si>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</si>
  <si>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</si>
  <si>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</si>
  <si>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</si>
  <si>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</si>
  <si>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</si>
  <si>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</si>
  <si>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</si>
  <si>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</si>
  <si>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</si>
  <si>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</si>
  <si>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</si>
  <si>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</si>
  <si>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</si>
  <si>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</si>
  <si>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</si>
  <si>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</si>
  <si>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</si>
  <si>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</si>
  <si>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</si>
  <si>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</si>
  <si>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</si>
  <si>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</si>
  <si>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</si>
  <si>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</si>
  <si>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</si>
  <si>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</si>
  <si>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</si>
  <si>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</si>
  <si>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</si>
  <si>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</si>
  <si>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</si>
  <si>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</si>
  <si>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</si>
  <si>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</si>
  <si>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</si>
  <si>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</si>
  <si>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</si>
  <si>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</si>
  <si>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</si>
  <si>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</si>
  <si>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</si>
  <si>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</si>
  <si>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</si>
  <si>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</si>
  <si>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</si>
  <si>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</si>
  <si>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</si>
  <si>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</si>
  <si>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</si>
  <si>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</si>
  <si>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</si>
  <si>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</si>
  <si>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</si>
  <si>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</si>
  <si>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</si>
  <si>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</si>
  <si>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</si>
  <si>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</si>
  <si>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</si>
  <si>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</si>
  <si>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</si>
  <si>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</si>
  <si>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</si>
  <si>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</si>
  <si>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</si>
  <si>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</si>
  <si>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</si>
  <si>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</si>
  <si>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</si>
  <si>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</si>
  <si>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</si>
  <si>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</si>
  <si>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</si>
  <si>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</si>
  <si>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</si>
  <si>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</si>
  <si>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</si>
  <si>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</si>
  <si>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</si>
  <si>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</si>
  <si>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</si>
  <si>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</si>
  <si>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</si>
  <si>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</si>
  <si>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</si>
  <si>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</si>
  <si>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</si>
  <si>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</si>
  <si>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</si>
  <si>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</si>
  <si>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</si>
  <si>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</si>
  <si>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</si>
  <si>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</si>
  <si>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</si>
  <si>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</si>
  <si>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</si>
  <si>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</si>
  <si>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</si>
  <si>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</si>
  <si>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</si>
  <si>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</si>
  <si>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</si>
  <si>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</si>
  <si>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</si>
  <si>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</si>
  <si>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</si>
  <si>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</si>
  <si>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</si>
  <si>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</si>
  <si>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</si>
  <si>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</si>
  <si>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</si>
  <si>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</si>
  <si>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</si>
  <si>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</si>
  <si>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</si>
  <si>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</si>
  <si>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</si>
  <si>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</si>
  <si>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</si>
  <si>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</si>
  <si>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</si>
  <si>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</si>
  <si>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</si>
  <si>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</si>
  <si>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</si>
  <si>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</si>
  <si>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</si>
  <si>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</si>
  <si>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</si>
  <si>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</si>
  <si>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</si>
  <si>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</si>
  <si>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</si>
  <si>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</si>
  <si>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</si>
  <si>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</si>
  <si>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</si>
  <si>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</si>
  <si>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</si>
  <si>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</si>
  <si>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</si>
  <si>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</si>
  <si>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</si>
  <si>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</si>
  <si>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</si>
  <si>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</si>
  <si>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</si>
  <si>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</si>
  <si>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</si>
  <si>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</si>
  <si>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</si>
  <si>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</si>
  <si>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</si>
  <si>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</si>
  <si>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</si>
  <si>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</si>
  <si>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</si>
  <si>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</si>
  <si>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</si>
  <si>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</si>
  <si>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</si>
  <si>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</si>
  <si>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</si>
  <si>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</si>
  <si>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</si>
  <si>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</si>
  <si>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</si>
  <si>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</si>
  <si>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</si>
  <si>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</si>
  <si>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</si>
  <si>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</si>
  <si>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</si>
  <si>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</si>
  <si>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</si>
  <si>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</si>
  <si>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</si>
  <si>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</si>
  <si>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</si>
  <si>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</si>
  <si>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</si>
  <si>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</si>
  <si>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</si>
  <si>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</si>
  <si>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</si>
  <si>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</si>
  <si>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</si>
  <si>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</si>
  <si>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</si>
  <si>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</si>
  <si>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</si>
  <si>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</si>
  <si>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</si>
  <si>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</si>
  <si>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</si>
  <si>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</si>
  <si>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</si>
  <si>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</si>
  <si>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</si>
  <si>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</si>
  <si>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</si>
  <si>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</si>
  <si>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</si>
  <si>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</si>
  <si>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</si>
  <si>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</si>
  <si>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</si>
  <si>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</si>
  <si>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</si>
  <si>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</si>
  <si>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</si>
  <si>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</si>
  <si>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</si>
  <si>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</si>
  <si>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</si>
  <si>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</si>
  <si>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</si>
  <si>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</si>
  <si>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</si>
  <si>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</si>
  <si>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</si>
  <si>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</si>
  <si>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</si>
  <si>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</si>
  <si>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</si>
  <si>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</si>
  <si>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</si>
  <si>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</si>
  <si>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</si>
  <si>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</si>
  <si>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</si>
  <si>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</si>
  <si>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</si>
  <si>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</si>
  <si>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</si>
  <si>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</si>
  <si>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</si>
  <si>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</si>
  <si>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</si>
  <si>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</si>
  <si>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</si>
  <si>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</si>
  <si>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</si>
  <si>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</si>
  <si>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</si>
  <si>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</si>
  <si>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</si>
  <si>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</si>
  <si>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</si>
  <si>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</si>
  <si>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</si>
  <si>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</si>
  <si>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</si>
  <si>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</si>
  <si>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</si>
  <si>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</si>
  <si>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</si>
  <si>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</si>
  <si>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</si>
  <si>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</si>
  <si>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</si>
  <si>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</si>
  <si>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</si>
  <si>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</si>
  <si>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</si>
  <si>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</si>
  <si>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</si>
  <si>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</si>
  <si>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</si>
  <si>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</si>
  <si>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</si>
  <si>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</si>
  <si>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</si>
  <si>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</si>
  <si>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</si>
  <si>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</si>
  <si>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</si>
  <si>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</si>
  <si>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</si>
  <si>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</si>
  <si>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</si>
  <si>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</si>
  <si>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</si>
  <si>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</si>
  <si>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</si>
  <si>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</si>
  <si>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</si>
  <si>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</si>
  <si>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</si>
  <si>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</si>
  <si>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</si>
  <si>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</si>
  <si>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</si>
  <si>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</si>
  <si>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</si>
  <si>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</si>
  <si>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</si>
  <si>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</si>
  <si>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</si>
  <si>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</si>
  <si>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</si>
  <si>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</si>
  <si>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</si>
  <si>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</si>
  <si>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</si>
  <si>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</si>
  <si>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</si>
  <si>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</si>
  <si>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</si>
  <si>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</si>
  <si>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</si>
  <si>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</si>
  <si>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</si>
  <si>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</si>
  <si>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</si>
  <si>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</si>
  <si>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</si>
  <si>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</si>
  <si>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</si>
  <si>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</si>
  <si>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</si>
  <si>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</si>
  <si>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</si>
  <si>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</si>
  <si>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</si>
  <si>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</si>
  <si>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</si>
  <si>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</si>
  <si>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</si>
  <si>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</si>
  <si>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</si>
  <si>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</si>
  <si>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</si>
  <si>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</si>
  <si>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</si>
  <si>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</si>
  <si>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</si>
  <si>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</si>
  <si>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</si>
  <si>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</si>
  <si>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</si>
  <si>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</si>
  <si>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</si>
  <si>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</si>
  <si>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</si>
  <si>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</si>
  <si>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</si>
  <si>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</si>
  <si>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</si>
  <si>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</si>
  <si>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</si>
  <si>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</si>
  <si>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</si>
  <si>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</si>
  <si>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</si>
  <si>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</si>
  <si>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</si>
  <si>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</si>
  <si>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</si>
  <si>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</si>
  <si>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</si>
  <si>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</si>
  <si>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</si>
  <si>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</si>
  <si>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</si>
  <si>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</si>
  <si>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</si>
  <si>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</si>
  <si>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</si>
  <si>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</si>
  <si>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</si>
  <si>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</si>
  <si>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</si>
  <si>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</si>
  <si>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</si>
  <si>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</si>
  <si>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</si>
  <si>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</si>
  <si>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</si>
  <si>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</si>
  <si>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</si>
  <si>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</si>
  <si>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</si>
  <si>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</si>
  <si>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</si>
  <si>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</si>
  <si>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</si>
  <si>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</si>
  <si>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</si>
  <si>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</si>
  <si>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</si>
  <si>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</si>
  <si>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</si>
  <si>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</si>
  <si>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</si>
  <si>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</si>
  <si>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</si>
  <si>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</si>
  <si>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</si>
  <si>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</si>
  <si>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</si>
  <si>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</si>
  <si>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</si>
  <si>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</si>
  <si>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</si>
  <si>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</si>
  <si>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</si>
  <si>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</si>
  <si>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</si>
  <si>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</si>
  <si>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</si>
  <si>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</si>
  <si>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</si>
  <si>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</si>
  <si>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</si>
  <si>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</si>
  <si>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</si>
  <si>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</si>
  <si>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</si>
  <si>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</si>
  <si>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</si>
  <si>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</si>
  <si>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</si>
  <si>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</si>
  <si>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</si>
  <si>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</si>
  <si>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</si>
  <si>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</si>
  <si>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</si>
  <si>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</si>
  <si>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</si>
  <si>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</si>
  <si>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</si>
  <si>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</si>
  <si>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</si>
  <si>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</si>
  <si>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</si>
  <si>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</si>
  <si>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</si>
  <si>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</si>
  <si>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</si>
  <si>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</si>
  <si>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</si>
  <si>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</si>
  <si>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</si>
  <si>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</si>
  <si>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</si>
  <si>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</si>
  <si>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</si>
  <si>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</si>
  <si>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</si>
  <si>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</si>
  <si>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</si>
  <si>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</si>
  <si>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</si>
  <si>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</si>
  <si>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</si>
  <si>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</si>
  <si>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</si>
  <si>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</si>
  <si>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</si>
  <si>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</si>
  <si>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</si>
  <si>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</si>
  <si>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</si>
  <si>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</si>
  <si>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</si>
  <si>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</si>
  <si>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</si>
  <si>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</si>
  <si>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</si>
  <si>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</si>
  <si>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</si>
  <si>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</si>
  <si>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</si>
  <si>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</si>
  <si>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</si>
  <si>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</si>
  <si>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</si>
  <si>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</si>
  <si>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</si>
  <si>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</si>
  <si>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</si>
  <si>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</si>
  <si>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</si>
  <si>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</si>
  <si>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</si>
  <si>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</si>
  <si>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</si>
  <si>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</si>
  <si>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</si>
  <si>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</si>
  <si>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</si>
  <si>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</si>
  <si>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</si>
  <si>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</si>
  <si>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</si>
  <si>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</si>
  <si>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</si>
  <si>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</si>
  <si>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</si>
  <si>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</si>
  <si>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</si>
  <si>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</si>
  <si>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</si>
  <si>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</si>
  <si>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</si>
  <si>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</si>
  <si>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</si>
  <si>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</si>
  <si>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</si>
  <si>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</si>
  <si>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</si>
  <si>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</si>
  <si>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</si>
  <si>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</si>
  <si>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</si>
  <si>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</si>
  <si>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</si>
  <si>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</si>
  <si>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</si>
  <si>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</si>
  <si>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</si>
  <si>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</si>
  <si>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</si>
  <si>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</si>
  <si>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</si>
  <si>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</si>
  <si>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</si>
  <si>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</si>
  <si>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</si>
  <si>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</si>
  <si>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</si>
  <si>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</si>
  <si>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</si>
  <si>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</si>
  <si>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</si>
  <si>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</si>
  <si>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</si>
  <si>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</si>
  <si>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</si>
  <si>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</si>
  <si>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</si>
  <si>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</si>
  <si>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</si>
  <si>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</si>
  <si>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</si>
  <si>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</si>
  <si>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</si>
  <si>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</si>
  <si>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</si>
  <si>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</si>
  <si>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</si>
  <si>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</si>
  <si>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</si>
  <si>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</si>
  <si>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</si>
  <si>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</si>
  <si>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</si>
  <si>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</si>
  <si>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</si>
  <si>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</si>
  <si>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</si>
  <si>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</si>
  <si>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</si>
  <si>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</si>
  <si>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</si>
  <si>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</si>
  <si>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</si>
  <si>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</si>
  <si>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</si>
  <si>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</si>
  <si>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</si>
  <si>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</si>
  <si>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</si>
  <si>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</si>
  <si>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</si>
  <si>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</si>
  <si>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</si>
  <si>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</si>
  <si>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</si>
  <si>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</si>
  <si>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</si>
  <si>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</si>
  <si>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</si>
  <si>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</si>
  <si>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</si>
  <si>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</si>
  <si>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</si>
  <si>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</si>
  <si>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</si>
  <si>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</si>
  <si>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</si>
  <si>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</si>
  <si>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</si>
  <si>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</si>
  <si>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</si>
  <si>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</si>
  <si>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</si>
  <si>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</si>
  <si>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</si>
  <si>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</si>
  <si>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</si>
  <si>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</si>
  <si>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</si>
  <si>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</si>
  <si>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</si>
  <si>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</si>
  <si>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</si>
  <si>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</si>
  <si>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</si>
  <si>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</si>
  <si>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</si>
  <si>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</si>
  <si>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</si>
  <si>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</si>
  <si>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</si>
  <si>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</si>
  <si>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</si>
  <si>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</si>
  <si>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</si>
  <si>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</si>
  <si>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</si>
  <si>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</si>
  <si>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</si>
  <si>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</si>
  <si>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</si>
  <si>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</si>
  <si>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</si>
  <si>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</si>
  <si>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</si>
  <si>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</si>
  <si>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</si>
  <si>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</si>
  <si>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</si>
  <si>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</si>
  <si>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</si>
  <si>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</si>
  <si>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</si>
  <si>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</si>
  <si>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</si>
  <si>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</si>
  <si>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</si>
  <si>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</si>
  <si>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</si>
  <si>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</si>
  <si>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</si>
  <si>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</si>
  <si>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</si>
  <si>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</si>
  <si>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</si>
  <si>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</si>
  <si>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</si>
  <si>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</si>
  <si>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</si>
  <si>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</si>
  <si>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</si>
  <si>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</si>
  <si>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</si>
  <si>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</si>
  <si>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</si>
  <si>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</si>
  <si>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</si>
  <si>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</si>
  <si>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</si>
  <si>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</si>
  <si>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</si>
  <si>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</si>
  <si>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</si>
  <si>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</si>
  <si>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</si>
  <si>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</si>
  <si>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</si>
  <si>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</si>
  <si>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</si>
  <si>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</si>
  <si>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</si>
  <si>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</si>
  <si>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</si>
  <si>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</si>
  <si>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</si>
  <si>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</si>
  <si>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</si>
  <si>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</si>
  <si>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</si>
  <si>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</si>
  <si>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</si>
  <si>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</si>
  <si>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</si>
  <si>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</si>
  <si>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</si>
  <si>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</si>
  <si>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</si>
  <si>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</si>
  <si>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</si>
  <si>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</si>
  <si>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</si>
  <si>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</si>
  <si>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</si>
  <si>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</si>
  <si>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</si>
  <si>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</si>
  <si>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</si>
  <si>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</si>
  <si>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</si>
  <si>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</si>
  <si>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</si>
  <si>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</si>
  <si>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</si>
  <si>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</si>
  <si>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</si>
  <si>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</si>
  <si>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</si>
  <si>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</si>
  <si>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</si>
  <si>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</si>
  <si>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</si>
  <si>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</si>
  <si>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</si>
  <si>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</si>
  <si>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</si>
  <si>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</si>
  <si>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</si>
  <si>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</si>
  <si>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</si>
  <si>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</si>
  <si>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</si>
  <si>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</si>
  <si>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</si>
  <si>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</si>
  <si>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</si>
  <si>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</si>
  <si>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</si>
  <si>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</si>
  <si>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</si>
  <si>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</si>
  <si>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</si>
  <si>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</si>
  <si>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</si>
  <si>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</si>
  <si>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</si>
  <si>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</si>
  <si>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</si>
  <si>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</si>
  <si>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</si>
  <si>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</si>
  <si>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</si>
  <si>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</si>
  <si>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</si>
  <si>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</si>
  <si>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</si>
  <si>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</si>
  <si>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</si>
  <si>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</si>
  <si>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</si>
  <si>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</si>
  <si>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</si>
  <si>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</si>
  <si>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</si>
  <si>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</si>
  <si>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</si>
  <si>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</si>
  <si>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</si>
  <si>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</si>
  <si>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</si>
  <si>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</si>
  <si>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</si>
  <si>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</si>
  <si>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</si>
  <si>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</si>
  <si>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</si>
  <si>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</si>
  <si>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</si>
  <si>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</si>
  <si>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</si>
  <si>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</si>
  <si>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</si>
  <si>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</si>
  <si>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</si>
  <si>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</si>
  <si>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</si>
  <si>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</si>
  <si>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</si>
  <si>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</si>
  <si>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</si>
  <si>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</si>
  <si>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</si>
  <si>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</si>
  <si>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</si>
  <si>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</si>
  <si>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</si>
  <si>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</si>
  <si>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</si>
  <si>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</si>
  <si>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</si>
  <si>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</si>
  <si>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</si>
  <si>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</si>
  <si>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</si>
  <si>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</si>
  <si>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</si>
  <si>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</si>
  <si>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</si>
  <si>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</si>
  <si>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</si>
  <si>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</si>
  <si>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</si>
  <si>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</si>
  <si>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</si>
  <si>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</si>
  <si>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</si>
  <si>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</si>
  <si>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</si>
  <si>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</si>
  <si>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</si>
  <si>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</si>
  <si>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</si>
  <si>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</si>
  <si>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</si>
  <si>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</si>
  <si>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</si>
  <si>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</si>
  <si>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</si>
  <si>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</si>
  <si>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</si>
  <si>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</si>
  <si>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</si>
  <si>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</si>
  <si>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</si>
  <si>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</si>
  <si>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</si>
  <si>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</si>
  <si>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</si>
  <si>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</si>
  <si>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</si>
  <si>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</si>
  <si>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</si>
  <si>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</si>
  <si>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</si>
  <si>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</si>
  <si>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</si>
  <si>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</si>
  <si>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</si>
  <si>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</si>
  <si>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</si>
  <si>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</si>
  <si>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</si>
  <si>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</si>
  <si>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</si>
  <si>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</si>
  <si>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</si>
  <si>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</si>
  <si>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</si>
  <si>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</si>
  <si>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</si>
  <si>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</si>
  <si>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</si>
  <si>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</si>
  <si>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</si>
  <si>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</si>
  <si>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</si>
  <si>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</si>
  <si>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</si>
  <si>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</si>
  <si>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</si>
  <si>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</si>
  <si>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</si>
  <si>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</si>
  <si>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</si>
  <si>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</si>
  <si>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</si>
  <si>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</si>
  <si>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</si>
  <si>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</si>
  <si>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</si>
  <si>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</si>
  <si>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</si>
  <si>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</si>
  <si>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</si>
  <si>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</si>
  <si>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</si>
  <si>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</si>
  <si>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</si>
  <si>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</si>
  <si>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</si>
  <si>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</si>
  <si>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</si>
  <si>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</si>
  <si>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</si>
  <si>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</si>
  <si>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</si>
  <si>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</si>
  <si>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</si>
  <si>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</si>
  <si>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</si>
  <si>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</si>
  <si>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</si>
  <si>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</si>
  <si>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</si>
  <si>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</si>
  <si>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</si>
  <si>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</si>
  <si>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</si>
  <si>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</si>
  <si>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</si>
  <si>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</si>
  <si>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</si>
  <si>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</si>
  <si>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</si>
  <si>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</si>
  <si>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</si>
  <si>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</si>
  <si>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</si>
  <si>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</si>
  <si>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</si>
  <si>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</si>
  <si>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</si>
  <si>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</si>
  <si>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</si>
  <si>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</si>
  <si>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</si>
  <si>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</si>
  <si>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</si>
  <si>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</si>
  <si>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</si>
  <si>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</si>
  <si>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</si>
  <si>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</si>
  <si>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</si>
  <si>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</si>
  <si>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</si>
  <si>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</si>
  <si>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</si>
  <si>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</si>
  <si>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</si>
  <si>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</si>
  <si>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</si>
  <si>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</si>
  <si>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</si>
  <si>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</si>
  <si>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</si>
  <si>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</si>
  <si>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</si>
  <si>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</si>
  <si>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</si>
  <si>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</si>
  <si>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</si>
  <si>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</si>
  <si>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</si>
  <si>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</si>
  <si>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</si>
  <si>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</si>
  <si>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</si>
  <si>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</si>
  <si>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</si>
  <si>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</si>
  <si>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</si>
  <si>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</si>
  <si>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</si>
  <si>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</si>
  <si>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</si>
  <si>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</si>
  <si>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</si>
  <si>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</si>
  <si>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</si>
  <si>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</si>
  <si>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</si>
  <si>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</si>
  <si>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</si>
  <si>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</si>
  <si>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</si>
  <si>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</si>
  <si>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</si>
  <si>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</si>
  <si>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</si>
  <si>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</si>
  <si>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</si>
  <si>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</si>
  <si>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</si>
  <si>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</si>
  <si>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</si>
  <si>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</si>
  <si>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</si>
  <si>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</si>
  <si>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</si>
  <si>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</si>
  <si>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</si>
  <si>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</si>
  <si>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</si>
  <si>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</si>
  <si>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</si>
  <si>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</si>
  <si>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</si>
  <si>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</si>
  <si>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</si>
  <si>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</si>
  <si>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</si>
  <si>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</si>
  <si>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</si>
  <si>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</si>
  <si>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</si>
  <si>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</si>
  <si>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</si>
  <si>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</si>
  <si>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</si>
  <si>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</si>
  <si>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</si>
  <si>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</si>
  <si>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</si>
  <si>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</si>
  <si>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</si>
  <si>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</si>
  <si>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</si>
  <si>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</si>
  <si>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</si>
  <si>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</si>
  <si>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</si>
  <si>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</si>
  <si>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</si>
  <si>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</si>
  <si>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</si>
  <si>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</si>
  <si>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</si>
  <si>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</si>
  <si>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</si>
  <si>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</si>
  <si>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</si>
  <si>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</si>
  <si>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</si>
  <si>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</si>
  <si>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</si>
  <si>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</si>
  <si>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</si>
  <si>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</si>
  <si>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</si>
  <si>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</si>
  <si>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</si>
  <si>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</si>
  <si>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</si>
  <si>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</si>
  <si>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</si>
  <si>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</si>
  <si>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</si>
  <si>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</si>
  <si>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</si>
  <si>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</si>
  <si>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</si>
  <si>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</si>
  <si>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</si>
  <si>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</si>
  <si>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</si>
  <si>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</si>
  <si>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</si>
  <si>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</si>
  <si>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</si>
  <si>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</si>
  <si>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</si>
  <si>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</si>
  <si>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</si>
  <si>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</si>
  <si>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</si>
  <si>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</si>
  <si>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</si>
  <si>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</si>
  <si>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</si>
  <si>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</si>
  <si>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</si>
  <si>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</si>
  <si>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</si>
  <si>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</si>
  <si>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</si>
  <si>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</si>
  <si>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</si>
  <si>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</si>
  <si>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</si>
  <si>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</si>
  <si>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</si>
  <si>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</si>
  <si>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</si>
  <si>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</si>
  <si>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</si>
  <si>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</si>
  <si>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</si>
  <si>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</si>
  <si>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</si>
  <si>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</si>
  <si>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</si>
  <si>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</si>
  <si>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</si>
  <si>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</si>
  <si>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</si>
  <si>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</si>
  <si>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</si>
  <si>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</si>
  <si>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</si>
  <si>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</si>
  <si>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</si>
  <si>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</si>
  <si>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</si>
  <si>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</si>
  <si>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</si>
  <si>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</si>
  <si>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</si>
  <si>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</si>
  <si>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</si>
  <si>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</si>
  <si>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</si>
  <si>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</si>
  <si>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</si>
  <si>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</si>
  <si>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</si>
  <si>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</si>
  <si>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</si>
  <si>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</si>
  <si>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</si>
  <si>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</si>
  <si>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</si>
  <si>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</si>
  <si>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</si>
  <si>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</si>
  <si>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</si>
  <si>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</si>
  <si>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</si>
  <si>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</si>
  <si>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</si>
  <si>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</si>
  <si>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</si>
  <si>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</si>
  <si>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</si>
  <si>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</si>
  <si>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</si>
  <si>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</si>
  <si>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</si>
  <si>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</si>
  <si>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</si>
  <si>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</si>
  <si>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</si>
  <si>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</si>
  <si>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</si>
  <si>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</si>
  <si>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</si>
  <si>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</si>
  <si>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</si>
  <si>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</si>
  <si>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</si>
  <si>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</si>
  <si>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</si>
  <si>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</si>
  <si>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</si>
  <si>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</si>
  <si>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</si>
  <si>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</si>
  <si>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</si>
  <si>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</si>
  <si>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</si>
  <si>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</si>
  <si>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</si>
  <si>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</si>
  <si>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</si>
  <si>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</si>
  <si>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</si>
  <si>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</si>
  <si>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</si>
  <si>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</si>
  <si>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</si>
  <si>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</si>
  <si>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</si>
  <si>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</si>
  <si>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</si>
  <si>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</si>
  <si>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</si>
  <si>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</si>
  <si>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</si>
  <si>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</si>
  <si>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</si>
  <si>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</si>
  <si>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</si>
  <si>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</si>
  <si>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</si>
  <si>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</si>
  <si>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</si>
  <si>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</si>
  <si>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</si>
  <si>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</si>
  <si>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</si>
  <si>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</si>
  <si>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</si>
  <si>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</si>
  <si>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</si>
  <si>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</si>
  <si>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</si>
  <si>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</si>
  <si>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</si>
  <si>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</si>
  <si>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</si>
  <si>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</si>
  <si>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</si>
  <si>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</si>
  <si>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</si>
  <si>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</si>
  <si>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</si>
  <si>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</si>
  <si>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</si>
  <si>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</si>
  <si>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</si>
  <si>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</si>
  <si>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</si>
  <si>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</si>
  <si>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</si>
  <si>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</si>
  <si>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</si>
  <si>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</si>
  <si>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</si>
  <si>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</si>
  <si>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</si>
  <si>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</si>
  <si>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</si>
  <si>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</si>
  <si>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</si>
  <si>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</si>
  <si>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</si>
  <si>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</si>
  <si>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</si>
  <si>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</si>
  <si>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</si>
  <si>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</si>
  <si>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</si>
  <si>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</si>
  <si>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</si>
  <si>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</si>
  <si>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</si>
  <si>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</si>
  <si>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</si>
  <si>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</si>
  <si>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</si>
  <si>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</si>
  <si>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</si>
  <si>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</si>
  <si>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</si>
  <si>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</si>
  <si>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</si>
  <si>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</si>
  <si>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</si>
  <si>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</si>
  <si>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</si>
  <si>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</si>
  <si>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</si>
  <si>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</si>
  <si>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</si>
  <si>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</si>
  <si>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</si>
  <si>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</si>
  <si>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</si>
  <si>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</si>
  <si>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</si>
  <si>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</si>
  <si>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</si>
  <si>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</si>
  <si>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</si>
  <si>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</si>
  <si>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</si>
  <si>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</si>
  <si>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</si>
  <si>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</si>
  <si>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</si>
  <si>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</si>
  <si>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</si>
  <si>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</si>
  <si>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</si>
  <si>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</si>
  <si>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</si>
  <si>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</si>
  <si>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</si>
  <si>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</si>
  <si>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</si>
  <si>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</si>
  <si>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</si>
  <si>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</si>
  <si>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</si>
  <si>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</si>
  <si>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</si>
  <si>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</si>
  <si>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</si>
  <si>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</si>
  <si>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</si>
  <si>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</si>
  <si>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</si>
  <si>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</si>
  <si>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</si>
  <si>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</si>
  <si>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</si>
  <si>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</si>
  <si>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</si>
  <si>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</si>
  <si>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</si>
  <si>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</si>
  <si>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</si>
  <si>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</si>
  <si>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</si>
  <si>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</si>
  <si>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</si>
  <si>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</si>
  <si>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</si>
  <si>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</si>
  <si>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</si>
  <si>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</si>
  <si>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</si>
  <si>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</si>
  <si>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</si>
  <si>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</si>
  <si>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</si>
  <si>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</si>
  <si>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</si>
  <si>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</si>
  <si>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</si>
  <si>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</si>
  <si>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</si>
  <si>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</si>
  <si>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</si>
  <si>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</si>
  <si>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</si>
  <si>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</si>
  <si>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</si>
  <si>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</si>
  <si>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</si>
  <si>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</si>
  <si>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</si>
  <si>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</si>
  <si>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</si>
  <si>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</si>
  <si>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</si>
  <si>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</si>
  <si>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</si>
  <si>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</si>
  <si>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</si>
  <si>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</si>
  <si>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</si>
  <si>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</si>
  <si>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</si>
  <si>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</si>
  <si>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</si>
  <si>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</si>
  <si>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</si>
  <si>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</si>
  <si>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</si>
  <si>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</si>
  <si>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</si>
  <si>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</si>
  <si>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</si>
  <si>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</si>
  <si>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</si>
  <si>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</si>
  <si>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</si>
  <si>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</si>
  <si>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</si>
  <si>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</si>
  <si>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</si>
  <si>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</si>
  <si>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</si>
  <si>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</si>
  <si>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</si>
  <si>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</si>
  <si>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</si>
  <si>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</si>
  <si>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</si>
  <si>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</si>
  <si>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</si>
  <si>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</si>
  <si>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</si>
  <si>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</si>
  <si>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</si>
  <si>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</si>
  <si>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</si>
  <si>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</si>
  <si>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</si>
  <si>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</si>
  <si>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</si>
  <si>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</si>
  <si>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</si>
  <si>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</si>
  <si>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</si>
  <si>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</si>
  <si>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</si>
  <si>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</si>
  <si>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</si>
  <si>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</si>
  <si>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</si>
  <si>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</si>
  <si>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</si>
  <si>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</si>
  <si>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</si>
  <si>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</si>
  <si>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</si>
  <si>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</si>
  <si>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</si>
  <si>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</si>
  <si>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</si>
  <si>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</si>
  <si>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</si>
  <si>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</si>
  <si>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</si>
  <si>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</si>
  <si>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</si>
  <si>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</si>
  <si>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</si>
  <si>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</si>
  <si>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</si>
  <si>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</si>
  <si>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</si>
  <si>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</si>
  <si>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</si>
  <si>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</si>
  <si>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</si>
  <si>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</si>
  <si>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</si>
  <si>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</si>
  <si>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</si>
  <si>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</si>
  <si>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</si>
  <si>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</si>
  <si>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</si>
  <si>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</si>
  <si>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</si>
  <si>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</si>
  <si>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</si>
  <si>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</si>
  <si>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</si>
  <si>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</si>
  <si>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</si>
  <si>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</si>
  <si>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</si>
  <si>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</si>
  <si>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</si>
  <si>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</si>
  <si>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</si>
  <si>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</si>
  <si>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</si>
  <si>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</si>
  <si>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</si>
  <si>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</si>
  <si>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</si>
  <si>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</si>
  <si>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</si>
  <si>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</si>
  <si>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</si>
  <si>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</si>
  <si>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</si>
  <si>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</si>
  <si>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</si>
  <si>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</si>
  <si>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</si>
  <si>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</si>
  <si>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</si>
  <si>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</si>
  <si>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</si>
  <si>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</si>
  <si>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</si>
  <si>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</si>
  <si>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</si>
  <si>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</si>
  <si>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</si>
  <si>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</si>
  <si>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</si>
  <si>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</si>
  <si>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</si>
  <si>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</si>
  <si>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</si>
  <si>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</si>
  <si>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</si>
  <si>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</si>
  <si>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</si>
  <si>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</si>
  <si>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</si>
  <si>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</si>
  <si>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</si>
  <si>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</si>
  <si>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</si>
  <si>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</si>
  <si>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</si>
  <si>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</si>
  <si>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</si>
  <si>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</si>
  <si>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</si>
  <si>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</si>
  <si>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</si>
  <si>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</si>
  <si>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</si>
  <si>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</si>
  <si>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</si>
  <si>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</si>
  <si>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</si>
  <si>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</si>
  <si>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</si>
  <si>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</si>
  <si>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</si>
  <si>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</si>
  <si>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</si>
  <si>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</si>
  <si>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</si>
  <si>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</si>
  <si>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</si>
  <si>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</si>
  <si>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</si>
  <si>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</si>
  <si>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</si>
  <si>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</si>
  <si>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</si>
  <si>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</si>
  <si>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</si>
  <si>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</si>
  <si>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</si>
  <si>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</si>
  <si>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</si>
  <si>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</si>
  <si>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</si>
  <si>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</si>
  <si>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</si>
  <si>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</si>
  <si>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</si>
  <si>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</si>
  <si>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</si>
  <si>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</si>
  <si>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</si>
  <si>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</si>
  <si>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</si>
  <si>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</si>
  <si>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</si>
  <si>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</si>
  <si>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</si>
  <si>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</si>
  <si>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</si>
  <si>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</si>
  <si>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</si>
  <si>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</si>
  <si>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</si>
  <si>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</si>
  <si>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</si>
  <si>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</si>
  <si>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</si>
  <si>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</si>
  <si>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</si>
  <si>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</si>
  <si>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</si>
  <si>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</si>
  <si>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</si>
  <si>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</si>
  <si>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</si>
  <si>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</si>
  <si>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</si>
  <si>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</si>
  <si>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</si>
  <si>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</si>
  <si>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</si>
  <si>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</si>
  <si>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</si>
  <si>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</si>
  <si>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</si>
  <si>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</si>
  <si>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</si>
  <si>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</si>
  <si>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</si>
  <si>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</si>
  <si>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</si>
  <si>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</si>
  <si>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</si>
  <si>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</si>
  <si>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</si>
  <si>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</si>
  <si>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</si>
  <si>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</si>
  <si>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</si>
  <si>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</si>
  <si>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</si>
  <si>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</si>
  <si>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</si>
  <si>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</si>
  <si>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</si>
  <si>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</si>
  <si>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</si>
  <si>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</si>
  <si>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</si>
  <si>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</si>
  <si>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</si>
  <si>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</si>
  <si>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</si>
  <si>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</si>
  <si>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</si>
  <si>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</si>
  <si>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</si>
  <si>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</si>
  <si>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</si>
  <si>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</si>
  <si>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</si>
  <si>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</si>
  <si>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</si>
  <si>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</si>
  <si>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</si>
  <si>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</si>
  <si>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</si>
  <si>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</si>
  <si>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</si>
  <si>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</si>
  <si>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</si>
  <si>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</si>
  <si>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</si>
  <si>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</si>
  <si>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</si>
  <si>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</si>
  <si>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</si>
  <si>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</si>
  <si>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</si>
  <si>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</si>
  <si>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</si>
  <si>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</si>
  <si>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</si>
  <si>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</si>
  <si>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</si>
  <si>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</si>
  <si>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</si>
  <si>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</si>
  <si>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</si>
  <si>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</si>
  <si>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</si>
  <si>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</si>
  <si>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</si>
  <si>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</si>
  <si>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</si>
  <si>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</si>
  <si>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</si>
  <si>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</si>
  <si>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</si>
  <si>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</si>
  <si>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</si>
  <si>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</si>
  <si>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</si>
  <si>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</si>
  <si>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</si>
  <si>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</si>
  <si>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</si>
  <si>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</si>
  <si>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</si>
  <si>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</si>
  <si>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</si>
  <si>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</si>
  <si>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</si>
  <si>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</si>
  <si>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</si>
  <si>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</si>
  <si>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</si>
  <si>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</si>
  <si>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</si>
  <si>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</si>
  <si>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</si>
  <si>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</si>
  <si>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</si>
  <si>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</si>
  <si>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</si>
  <si>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</si>
  <si>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</si>
  <si>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</si>
  <si>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</si>
  <si>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</si>
  <si>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</si>
  <si>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</si>
  <si>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</si>
  <si>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</si>
  <si>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</si>
  <si>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</si>
  <si>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</si>
  <si>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</si>
  <si>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</si>
  <si>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</si>
  <si>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</si>
  <si>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</si>
  <si>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</si>
  <si>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</si>
  <si>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</si>
  <si>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</si>
  <si>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</si>
  <si>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</si>
  <si>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</si>
  <si>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</si>
  <si>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</si>
  <si>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</si>
  <si>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</si>
  <si>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</si>
  <si>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</si>
  <si>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</si>
  <si>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</si>
  <si>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</si>
  <si>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</si>
  <si>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</si>
  <si>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</si>
  <si>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</si>
  <si>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</si>
  <si>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</si>
  <si>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</si>
  <si>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</si>
  <si>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</si>
  <si>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</si>
  <si>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</si>
  <si>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</si>
  <si>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</si>
  <si>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</si>
  <si>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</si>
  <si>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</si>
  <si>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</si>
  <si>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</si>
  <si>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</si>
  <si>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</si>
  <si>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</si>
  <si>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</si>
  <si>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</si>
  <si>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</si>
  <si>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</si>
  <si>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</si>
  <si>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</si>
  <si>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</si>
  <si>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</si>
  <si>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</si>
  <si>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</si>
  <si>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</si>
  <si>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</si>
  <si>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</si>
  <si>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</si>
  <si>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</si>
  <si>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</si>
  <si>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</si>
  <si>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</si>
  <si>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</si>
  <si>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</si>
  <si>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</si>
  <si>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</si>
  <si>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</si>
  <si>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</si>
  <si>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</si>
  <si>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</si>
  <si>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</si>
  <si>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</si>
  <si>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</si>
  <si>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</si>
  <si>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</si>
  <si>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</si>
  <si>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</si>
  <si>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</si>
  <si>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</si>
  <si>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</si>
  <si>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</si>
  <si>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</si>
  <si>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</si>
  <si>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</si>
  <si>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</si>
  <si>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</si>
  <si>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</si>
  <si>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</si>
  <si>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</si>
  <si>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</si>
  <si>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</si>
  <si>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</si>
  <si>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</si>
  <si>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</si>
  <si>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</si>
  <si>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</si>
  <si>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</si>
  <si>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</si>
  <si>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</si>
  <si>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</si>
  <si>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</si>
  <si>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</si>
  <si>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</si>
  <si>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</si>
  <si>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</si>
  <si>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</si>
  <si>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</si>
  <si>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</si>
  <si>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</si>
  <si>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</si>
  <si>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</si>
  <si>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</si>
  <si>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</si>
  <si>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</si>
  <si>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</si>
  <si>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</si>
  <si>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</si>
  <si>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</si>
  <si>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</si>
  <si>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</si>
  <si>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</si>
  <si>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</si>
  <si>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</si>
  <si>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</si>
  <si>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</si>
  <si>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</si>
  <si>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</si>
  <si>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</si>
  <si>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</si>
  <si>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</si>
  <si>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</si>
  <si>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</si>
  <si>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</si>
  <si>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</si>
  <si>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</si>
  <si>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</si>
  <si>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</si>
  <si>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</si>
  <si>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</si>
  <si>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</si>
  <si>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</si>
  <si>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</si>
  <si>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</si>
  <si>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</si>
  <si>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</si>
  <si>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</si>
  <si>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</si>
  <si>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</si>
  <si>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</si>
  <si>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</si>
  <si>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</si>
  <si>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</si>
  <si>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</si>
  <si>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</si>
  <si>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</si>
  <si>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</si>
  <si>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</si>
  <si>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</si>
  <si>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</si>
  <si>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</si>
  <si>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</si>
  <si>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</si>
  <si>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</si>
  <si>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</si>
  <si>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</si>
  <si>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</si>
  <si>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</si>
  <si>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</si>
  <si>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</si>
  <si>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</si>
  <si>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</si>
  <si>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</si>
  <si>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</si>
  <si>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</si>
  <si>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</si>
  <si>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</si>
  <si>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</si>
  <si>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</si>
  <si>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</si>
  <si>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</si>
  <si>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</si>
  <si>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</si>
  <si>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</si>
  <si>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</si>
  <si>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</si>
  <si>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</si>
  <si>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</si>
  <si>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</si>
  <si>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</si>
  <si>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</si>
  <si>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</si>
  <si>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</si>
  <si>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</si>
  <si>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</si>
  <si>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</si>
  <si>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</si>
  <si>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</si>
  <si>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</si>
  <si>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</si>
  <si>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</si>
  <si>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</si>
  <si>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</si>
  <si>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</si>
  <si>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</si>
  <si>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</si>
  <si>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</si>
  <si>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</si>
  <si>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</si>
  <si>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</si>
  <si>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</si>
  <si>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</si>
  <si>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</si>
  <si>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</si>
  <si>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</si>
  <si>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</si>
  <si>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</si>
  <si>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</si>
  <si>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</si>
  <si>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</si>
  <si>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</si>
  <si>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</si>
  <si>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</si>
  <si>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</si>
  <si>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</si>
  <si>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</si>
  <si>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</si>
  <si>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</si>
  <si>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</si>
  <si>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</si>
  <si>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</si>
  <si>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</si>
  <si>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</si>
  <si>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</si>
  <si>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</si>
  <si>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</si>
  <si>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</si>
  <si>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</si>
  <si>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</si>
  <si>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</si>
  <si>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</si>
  <si>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</si>
  <si>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</si>
  <si>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</si>
  <si>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</si>
  <si>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</si>
  <si>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</si>
  <si>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</si>
  <si>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</si>
  <si>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</si>
  <si>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</si>
  <si>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</si>
  <si>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</si>
  <si>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</si>
  <si>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</si>
  <si>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</si>
  <si>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</si>
  <si>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</si>
  <si>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</si>
  <si>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</si>
  <si>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</si>
  <si>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</si>
  <si>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</si>
  <si>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</si>
  <si>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</si>
  <si>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</si>
  <si>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</si>
  <si>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</si>
  <si>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</si>
  <si>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</si>
  <si>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</si>
  <si>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</si>
  <si>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</si>
  <si>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</si>
  <si>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</si>
  <si>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</si>
  <si>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</si>
  <si>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</si>
  <si>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</si>
  <si>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</si>
  <si>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</si>
  <si>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</si>
  <si>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</si>
  <si>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</si>
  <si>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</si>
  <si>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</si>
  <si>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</si>
  <si>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</si>
  <si>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</si>
  <si>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</si>
  <si>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</si>
  <si>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</si>
  <si>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</si>
  <si>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</si>
  <si>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</si>
  <si>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</si>
  <si>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</si>
  <si>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</si>
  <si>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</si>
  <si>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</si>
  <si>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</si>
  <si>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</si>
  <si>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</si>
  <si>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</si>
  <si>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</si>
  <si>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</si>
  <si>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</si>
  <si>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</si>
  <si>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</si>
  <si>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</si>
  <si>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</si>
  <si>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</si>
  <si>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</si>
  <si>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</si>
  <si>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</si>
  <si>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</si>
  <si>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</si>
  <si>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</si>
  <si>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</si>
  <si>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</si>
  <si>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</si>
  <si>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</si>
  <si>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</si>
  <si>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</si>
  <si>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</si>
  <si>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</si>
  <si>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</si>
  <si>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</si>
  <si>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</si>
  <si>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</si>
  <si>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</si>
  <si>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</si>
  <si>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</si>
  <si>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</si>
  <si>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</si>
  <si>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</si>
  <si>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</si>
  <si>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</si>
  <si>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</si>
  <si>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</si>
  <si>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</si>
  <si>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</si>
  <si>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</si>
  <si>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</si>
  <si>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</si>
  <si>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</si>
  <si>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</si>
  <si>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</si>
  <si>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</si>
  <si>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</si>
  <si>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</si>
  <si>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</si>
  <si>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</si>
  <si>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</si>
  <si>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</si>
  <si>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</si>
  <si>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</si>
  <si>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</si>
  <si>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</si>
  <si>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</si>
  <si>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</si>
  <si>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</si>
  <si>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</si>
  <si>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</si>
  <si>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</si>
  <si>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</si>
  <si>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</si>
  <si>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</si>
  <si>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</si>
  <si>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</si>
  <si>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</si>
  <si>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</si>
  <si>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</si>
  <si>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</si>
  <si>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</si>
  <si>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</si>
  <si>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</si>
  <si>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</si>
  <si>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</si>
  <si>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</si>
  <si>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</si>
  <si>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</si>
  <si>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</si>
  <si>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</si>
  <si>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</si>
  <si>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</si>
  <si>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</si>
  <si>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</si>
  <si>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</si>
  <si>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</si>
  <si>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</si>
  <si>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</si>
  <si>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</si>
  <si>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</si>
  <si>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</si>
  <si>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</si>
  <si>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</si>
  <si>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</si>
  <si>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</si>
  <si>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</si>
  <si>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</si>
  <si>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</si>
  <si>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</si>
  <si>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</si>
  <si>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</si>
  <si>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</si>
  <si>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</si>
  <si>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</si>
  <si>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</si>
  <si>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</si>
  <si>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</si>
  <si>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</si>
  <si>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</si>
  <si>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</si>
  <si>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</si>
  <si>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</si>
  <si>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</si>
  <si>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</si>
  <si>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</si>
  <si>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</si>
  <si>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</si>
  <si>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</si>
  <si>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</si>
  <si>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</si>
  <si>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</si>
  <si>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</si>
  <si>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</si>
  <si>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</si>
  <si>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</si>
  <si>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</si>
  <si>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</si>
  <si>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</si>
  <si>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</si>
  <si>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</si>
  <si>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</si>
  <si>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</si>
  <si>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</si>
  <si>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</si>
  <si>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</si>
  <si>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</si>
  <si>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</si>
  <si>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</si>
  <si>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</si>
  <si>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</si>
  <si>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</si>
  <si>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</si>
  <si>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</si>
  <si>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</si>
  <si>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</si>
  <si>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</si>
  <si>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</si>
  <si>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</si>
  <si>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</si>
  <si>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</si>
  <si>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</si>
  <si>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</si>
  <si>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</si>
  <si>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</si>
  <si>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</si>
  <si>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</si>
  <si>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</si>
  <si>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</si>
  <si>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</si>
  <si>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</si>
  <si>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</si>
  <si>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</si>
  <si>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</si>
  <si>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</si>
  <si>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</si>
  <si>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</si>
  <si>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</si>
  <si>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</si>
  <si>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</si>
  <si>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</si>
  <si>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</si>
  <si>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</si>
  <si>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</si>
  <si>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</si>
  <si>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</si>
  <si>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</si>
  <si>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</si>
  <si>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</si>
  <si>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</si>
  <si>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</si>
  <si>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</si>
  <si>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</si>
  <si>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</si>
  <si>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</si>
  <si>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</si>
  <si>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</si>
  <si>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</si>
  <si>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</si>
  <si>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</si>
  <si>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</si>
  <si>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</si>
  <si>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</si>
  <si>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</si>
  <si>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</si>
  <si>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</si>
  <si>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</si>
  <si>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</si>
  <si>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</si>
  <si>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</si>
  <si>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</si>
  <si>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</si>
  <si>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</si>
  <si>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</si>
  <si>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</si>
  <si>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</si>
  <si>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</si>
  <si>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</si>
  <si>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</si>
  <si>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</si>
  <si>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</si>
  <si>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</si>
  <si>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</si>
  <si>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</si>
  <si>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</si>
  <si>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</si>
  <si>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</si>
  <si>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</si>
  <si>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</si>
  <si>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</si>
  <si>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</si>
  <si>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</si>
  <si>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</si>
  <si>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</si>
  <si>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</si>
  <si>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</si>
  <si>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</si>
  <si>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</si>
  <si>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</si>
  <si>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</si>
  <si>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</si>
  <si>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</si>
  <si>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</si>
  <si>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</si>
  <si>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</si>
  <si>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</si>
  <si>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</si>
  <si>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</si>
  <si>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</si>
  <si>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</si>
  <si>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</si>
  <si>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</si>
  <si>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</si>
  <si>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</si>
  <si>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</si>
  <si>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</si>
  <si>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</si>
  <si>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</si>
  <si>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</si>
  <si>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</si>
  <si>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</si>
  <si>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</si>
  <si>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</si>
  <si>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</si>
  <si>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</si>
  <si>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</si>
  <si>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</si>
  <si>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</si>
  <si>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</si>
  <si>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</si>
  <si>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</si>
  <si>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</si>
  <si>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</si>
  <si>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</si>
  <si>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</si>
  <si>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</si>
  <si>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</si>
  <si>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</si>
  <si>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</si>
  <si>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</si>
  <si>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</si>
  <si>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</si>
  <si>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</si>
  <si>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</si>
  <si>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</si>
  <si>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</si>
  <si>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</si>
  <si>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</si>
  <si>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</si>
  <si>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</si>
  <si>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</si>
  <si>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</si>
  <si>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</si>
  <si>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</si>
  <si>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</si>
  <si>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</si>
  <si>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</si>
  <si>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</si>
  <si>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</si>
  <si>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</si>
  <si>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</si>
  <si>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</si>
  <si>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</si>
  <si>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</si>
  <si>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</si>
  <si>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</si>
  <si>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</si>
  <si>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</si>
  <si>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</si>
  <si>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</si>
  <si>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</si>
  <si>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</si>
  <si>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</si>
  <si>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</si>
  <si>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</si>
  <si>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</si>
  <si>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</si>
  <si>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</si>
  <si>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</si>
  <si>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</si>
  <si>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</si>
  <si>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</si>
  <si>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</si>
  <si>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</si>
  <si>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</si>
  <si>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</si>
  <si>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</si>
  <si>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</si>
  <si>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</si>
  <si>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</si>
  <si>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</si>
  <si>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</si>
  <si>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</si>
  <si>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</si>
  <si>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</si>
  <si>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</si>
  <si>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</si>
  <si>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</si>
  <si>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</si>
  <si>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</si>
  <si>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</si>
  <si>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</si>
  <si>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</si>
  <si>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</si>
  <si>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</si>
  <si>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</si>
  <si>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</si>
  <si>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</si>
  <si>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</si>
  <si>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</si>
  <si>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</si>
  <si>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</si>
  <si>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</si>
  <si>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</si>
  <si>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</si>
  <si>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</si>
  <si>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</si>
  <si>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</si>
  <si>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</si>
  <si>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</si>
  <si>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</si>
  <si>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</si>
  <si>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</si>
  <si>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</si>
  <si>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</si>
  <si>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</si>
  <si>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</si>
  <si>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</si>
  <si>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</si>
  <si>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</si>
  <si>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</si>
  <si>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</si>
  <si>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</si>
  <si>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</si>
  <si>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</si>
  <si>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</si>
  <si>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</si>
  <si>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</si>
  <si>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</si>
  <si>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</si>
  <si>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</si>
  <si>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</si>
  <si>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</si>
  <si>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</si>
  <si>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</si>
  <si>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</si>
  <si>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</si>
  <si>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</si>
  <si>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</si>
  <si>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</si>
  <si>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</si>
  <si>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</si>
  <si>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</si>
  <si>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</si>
  <si>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</si>
  <si>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</si>
  <si>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</si>
  <si>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</si>
  <si>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</si>
  <si>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</si>
  <si>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</si>
  <si>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</si>
  <si>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</si>
  <si>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</si>
  <si>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</si>
  <si>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</si>
  <si>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</si>
  <si>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</si>
  <si>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</si>
  <si>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</si>
  <si>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</si>
  <si>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</si>
  <si>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</si>
  <si>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</si>
  <si>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</si>
  <si>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</si>
  <si>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</si>
  <si>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</si>
  <si>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</si>
  <si>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</si>
  <si>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</si>
  <si>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</si>
  <si>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</si>
  <si>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</si>
  <si>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</si>
  <si>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</si>
  <si>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</si>
  <si>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</si>
  <si>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</si>
  <si>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</si>
  <si>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</si>
  <si>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</si>
  <si>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</si>
  <si>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</si>
  <si>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</si>
  <si>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</si>
  <si>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</si>
  <si>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</si>
  <si>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</si>
  <si>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</si>
  <si>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</si>
  <si>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</si>
  <si>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</si>
  <si>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</si>
  <si>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</si>
  <si>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</si>
  <si>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</si>
  <si>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</si>
  <si>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</si>
  <si>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</si>
  <si>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</si>
  <si>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</si>
  <si>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</si>
  <si>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</si>
  <si>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</si>
  <si>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</si>
  <si>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</si>
  <si>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</si>
  <si>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</si>
  <si>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</si>
  <si>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</si>
  <si>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</si>
  <si>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</si>
  <si>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</si>
  <si>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</si>
  <si>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</si>
  <si>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</si>
  <si>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</si>
  <si>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</si>
  <si>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</si>
  <si>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</si>
  <si>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</si>
  <si>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</si>
  <si>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</si>
  <si>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</si>
  <si>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</si>
  <si>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</si>
  <si>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</si>
  <si>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</si>
  <si>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</si>
  <si>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</si>
  <si>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</si>
  <si>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</si>
  <si>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</si>
  <si>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</si>
  <si>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</si>
  <si>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</si>
  <si>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</si>
  <si>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</si>
  <si>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</si>
  <si>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</si>
  <si>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</si>
  <si>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</si>
  <si>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</si>
  <si>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</si>
  <si>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</si>
  <si>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</si>
  <si>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</si>
  <si>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</si>
  <si>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</si>
  <si>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</si>
  <si>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</si>
  <si>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</si>
  <si>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</si>
  <si>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</si>
  <si>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</si>
  <si>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</si>
  <si>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</si>
  <si>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</si>
  <si>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</si>
  <si>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</si>
  <si>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</si>
  <si>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</si>
  <si>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</si>
  <si>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</si>
  <si>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</si>
  <si>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</si>
  <si>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</si>
  <si>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</si>
  <si>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</si>
  <si>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</si>
  <si>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</si>
  <si>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</si>
  <si>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</si>
  <si>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</si>
  <si>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</si>
  <si>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</si>
  <si>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</si>
  <si>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</si>
  <si>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</si>
  <si>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</si>
  <si>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</si>
  <si>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</si>
  <si>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</si>
  <si>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</si>
  <si>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</si>
  <si>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</si>
  <si>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</si>
  <si>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</si>
  <si>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</si>
  <si>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</si>
  <si>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</si>
  <si>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</si>
  <si>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</si>
  <si>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</si>
  <si>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</si>
  <si>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</si>
  <si>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</si>
  <si>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</si>
  <si>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</si>
  <si>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</si>
  <si>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</si>
  <si>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</si>
  <si>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</si>
  <si>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</si>
  <si>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</si>
  <si>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</si>
  <si>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</si>
  <si>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</si>
  <si>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</si>
  <si>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</si>
  <si>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</si>
  <si>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</si>
  <si>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</si>
  <si>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</si>
  <si>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</si>
  <si>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</si>
  <si>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</si>
  <si>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</si>
  <si>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</si>
  <si>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</si>
  <si>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</si>
  <si>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</si>
  <si>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</si>
  <si>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</si>
  <si>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</si>
  <si>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</si>
  <si>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</si>
  <si>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</si>
  <si>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</si>
  <si>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</si>
  <si>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</si>
  <si>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</si>
  <si>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</si>
  <si>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</si>
  <si>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</si>
  <si>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</si>
  <si>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</si>
  <si>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</si>
  <si>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</si>
  <si>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</si>
  <si>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</si>
  <si>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</si>
  <si>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</si>
  <si>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</si>
  <si>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</si>
  <si>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</si>
  <si>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</si>
  <si>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</si>
  <si>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</si>
  <si>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</si>
  <si>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</si>
  <si>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</si>
  <si>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</si>
  <si>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</si>
  <si>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</si>
  <si>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</si>
  <si>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</si>
  <si>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</si>
  <si>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</si>
  <si>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</si>
  <si>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</si>
  <si>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</si>
  <si>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</si>
  <si>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</si>
  <si>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</si>
  <si>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</si>
  <si>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</si>
  <si>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</si>
  <si>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</si>
  <si>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</si>
  <si>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</si>
  <si>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</si>
  <si>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</si>
  <si>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</si>
  <si>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</si>
  <si>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</si>
  <si>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</si>
  <si>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</si>
  <si>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</si>
  <si>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</si>
  <si>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</si>
  <si>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</si>
  <si>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</si>
  <si>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</si>
  <si>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</si>
  <si>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</si>
  <si>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</si>
  <si>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</si>
  <si>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</si>
  <si>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</si>
  <si>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</si>
  <si>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</si>
  <si>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</si>
  <si>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</si>
  <si>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</si>
  <si>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</si>
  <si>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</si>
  <si>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</si>
  <si>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</si>
  <si>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</si>
  <si>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</si>
  <si>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</si>
  <si>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</si>
  <si>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</si>
  <si>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</si>
  <si>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</si>
  <si>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</si>
  <si>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</si>
  <si>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</si>
  <si>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</si>
  <si>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</si>
  <si>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</si>
  <si>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</si>
  <si>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</si>
  <si>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</si>
  <si>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</si>
  <si>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</si>
  <si>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</si>
  <si>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</si>
  <si>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</si>
  <si>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</si>
  <si>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</si>
  <si>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</si>
  <si>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</si>
  <si>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</si>
  <si>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</si>
  <si>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</si>
  <si>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</si>
  <si>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</si>
  <si>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</si>
  <si>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</si>
  <si>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</si>
  <si>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</si>
  <si>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</si>
  <si>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</si>
  <si>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</si>
  <si>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</si>
  <si>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</si>
  <si>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</si>
  <si>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</si>
  <si>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</si>
  <si>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</si>
  <si>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</si>
  <si>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</si>
  <si>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</si>
  <si>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</si>
  <si>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</si>
  <si>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</si>
  <si>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</si>
  <si>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</si>
  <si>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</si>
  <si>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</si>
  <si>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</si>
  <si>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</si>
  <si>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</si>
  <si>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</si>
  <si>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</si>
  <si>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</si>
  <si>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</si>
  <si>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</si>
  <si>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</si>
  <si>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</si>
  <si>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</si>
  <si>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</si>
  <si>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</si>
  <si>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</si>
  <si>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</si>
  <si>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</si>
  <si>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</si>
  <si>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</si>
  <si>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</si>
  <si>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</si>
  <si>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</si>
  <si>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</si>
  <si>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</si>
  <si>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</si>
  <si>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</si>
  <si>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</si>
  <si>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</si>
  <si>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</si>
  <si>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</si>
  <si>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</si>
  <si>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</si>
  <si>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</si>
  <si>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</si>
  <si>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</si>
  <si>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</si>
  <si>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</si>
  <si>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</si>
  <si>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</si>
  <si>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</si>
  <si>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</si>
  <si>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</si>
  <si>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</si>
  <si>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</si>
  <si>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</si>
  <si>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</si>
  <si>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</si>
  <si>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</si>
  <si>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</si>
  <si>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</si>
  <si>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</si>
  <si>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</si>
  <si>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</si>
  <si>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</si>
  <si>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</si>
  <si>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</si>
  <si>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</si>
  <si>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</si>
  <si>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</si>
  <si>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</si>
  <si>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</si>
  <si>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</si>
  <si>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</si>
  <si>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</si>
  <si>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</si>
  <si>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</si>
  <si>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</si>
  <si>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</si>
  <si>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</si>
  <si>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</si>
  <si>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</si>
  <si>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</si>
  <si>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</si>
  <si>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</si>
  <si>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</si>
  <si>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</si>
  <si>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</si>
  <si>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</si>
  <si>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</si>
  <si>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</si>
  <si>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</si>
  <si>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</si>
  <si>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</si>
  <si>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</si>
  <si>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</si>
  <si>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</si>
  <si>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</si>
  <si>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</si>
  <si>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</si>
  <si>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</si>
  <si>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</si>
  <si>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</si>
  <si>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</si>
  <si>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</si>
  <si>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</si>
  <si>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</si>
  <si>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</si>
  <si>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</si>
  <si>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</si>
  <si>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</si>
  <si>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</si>
  <si>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</si>
  <si>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</si>
  <si>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</si>
  <si>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</si>
  <si>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</si>
  <si>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</si>
  <si>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</si>
  <si>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</si>
  <si>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</si>
  <si>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</si>
  <si>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</si>
  <si>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</si>
  <si>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</si>
  <si>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</si>
  <si>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</si>
  <si>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</si>
  <si>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</si>
  <si>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</si>
  <si>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</si>
  <si>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</si>
  <si>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</si>
  <si>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</si>
  <si>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</si>
  <si>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</si>
  <si>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</si>
  <si>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</si>
  <si>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</si>
  <si>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</si>
  <si>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</si>
  <si>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</si>
  <si>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</si>
  <si>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</si>
  <si>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</si>
  <si>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</si>
  <si>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</si>
  <si>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</si>
  <si>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</si>
  <si>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</si>
  <si>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</si>
  <si>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</si>
  <si>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</si>
  <si>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</si>
  <si>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</si>
  <si>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</si>
  <si>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</si>
  <si>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</si>
  <si>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</si>
  <si>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</si>
  <si>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</si>
  <si>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</si>
  <si>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</si>
  <si>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</si>
  <si>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</si>
  <si>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</si>
  <si>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</si>
  <si>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</si>
  <si>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</si>
  <si>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</si>
  <si>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</si>
  <si>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</si>
  <si>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</si>
  <si>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</si>
  <si>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</si>
  <si>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</si>
  <si>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</si>
  <si>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</si>
  <si>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</si>
  <si>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</si>
  <si>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</si>
  <si>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</si>
  <si>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</si>
  <si>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</si>
  <si>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</si>
  <si>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</si>
  <si>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</si>
  <si>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</si>
  <si>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</si>
  <si>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</si>
  <si>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</si>
  <si>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</si>
  <si>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</si>
  <si>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</si>
  <si>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</si>
  <si>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</si>
  <si>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</si>
  <si>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</si>
  <si>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</si>
  <si>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</si>
  <si>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</si>
  <si>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</si>
  <si>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</si>
  <si>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</si>
  <si>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</si>
  <si>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</si>
  <si>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</si>
  <si>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</si>
  <si>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</si>
  <si>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</si>
  <si>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</si>
  <si>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</si>
  <si>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</si>
  <si>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</si>
  <si>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</si>
  <si>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</si>
  <si>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</si>
  <si>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</si>
  <si>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</si>
  <si>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</si>
  <si>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</si>
  <si>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</si>
  <si>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</si>
  <si>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</si>
  <si>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</si>
  <si>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</si>
  <si>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</si>
  <si>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</si>
  <si>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</si>
  <si>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</si>
  <si>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</si>
  <si>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</si>
  <si>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</si>
  <si>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</si>
  <si>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</si>
  <si>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</si>
  <si>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</si>
  <si>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</si>
  <si>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</si>
  <si>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</si>
  <si>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</si>
  <si>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</si>
  <si>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</si>
  <si>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</si>
  <si>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</si>
  <si>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</si>
  <si>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</si>
  <si>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</si>
  <si>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</si>
  <si>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</si>
  <si>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</si>
  <si>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</si>
  <si>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</si>
  <si>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</si>
  <si>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</si>
  <si>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</si>
  <si>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</si>
  <si>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</si>
  <si>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</si>
  <si>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</si>
  <si>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</si>
  <si>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</si>
  <si>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</si>
  <si>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</si>
  <si>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</si>
  <si>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</si>
  <si>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</si>
  <si>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</si>
  <si>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</si>
  <si>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</si>
  <si>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</si>
  <si>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</si>
  <si>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</si>
  <si>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</si>
  <si>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</si>
  <si>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</si>
  <si>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</si>
  <si>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</si>
  <si>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</si>
  <si>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</si>
  <si>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</si>
  <si>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</si>
  <si>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</si>
  <si>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</si>
  <si>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</si>
  <si>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</si>
  <si>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</si>
  <si>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</si>
  <si>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</si>
  <si>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</si>
  <si>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</si>
  <si>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</si>
  <si>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</si>
  <si>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</si>
  <si>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</si>
  <si>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</si>
  <si>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</si>
  <si>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</si>
  <si>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</si>
  <si>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</si>
  <si>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</si>
  <si>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</si>
  <si>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</si>
  <si>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</si>
  <si>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</si>
  <si>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</si>
  <si>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</si>
  <si>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</si>
  <si>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</si>
  <si>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</si>
  <si>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</si>
  <si>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</si>
  <si>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</si>
  <si>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</si>
  <si>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</si>
  <si>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</si>
  <si>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</si>
  <si>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</si>
  <si>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</si>
  <si>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</si>
  <si>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</si>
  <si>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</si>
  <si>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</si>
  <si>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</si>
  <si>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</si>
  <si>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</si>
  <si>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</si>
  <si>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</si>
  <si>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</si>
  <si>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</si>
  <si>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</si>
  <si>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</si>
  <si>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</si>
  <si>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</si>
  <si>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</si>
  <si>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</si>
  <si>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</si>
  <si>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</si>
  <si>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</si>
  <si>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</si>
  <si>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</si>
  <si>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</si>
  <si>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</si>
  <si>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</si>
  <si>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</si>
  <si>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</si>
  <si>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</si>
  <si>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</si>
  <si>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</si>
  <si>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</si>
  <si>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</si>
  <si>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</si>
  <si>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</si>
  <si>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</si>
  <si>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</si>
  <si>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</si>
  <si>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</si>
  <si>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</si>
  <si>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</si>
  <si>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</si>
  <si>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</si>
  <si>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</si>
  <si>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</si>
  <si>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</si>
  <si>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</si>
  <si>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</si>
  <si>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</si>
  <si>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</si>
  <si>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</si>
  <si>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</si>
  <si>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</si>
  <si>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</si>
  <si>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</si>
  <si>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</si>
  <si>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</si>
  <si>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</si>
  <si>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</si>
  <si>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</si>
  <si>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</si>
  <si>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</si>
  <si>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</si>
  <si>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</si>
  <si>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</si>
  <si>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</si>
  <si>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</si>
  <si>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</si>
  <si>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</si>
  <si>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</si>
  <si>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</si>
  <si>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</si>
  <si>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</si>
  <si>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</si>
  <si>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</si>
  <si>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</si>
  <si>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</si>
  <si>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</si>
  <si>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</si>
  <si>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</si>
  <si>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</si>
  <si>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</si>
  <si>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</si>
  <si>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</si>
  <si>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</si>
  <si>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</si>
  <si>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</si>
  <si>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</si>
  <si>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</si>
  <si>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</si>
  <si>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</si>
  <si>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</si>
  <si>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</si>
  <si>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</si>
  <si>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</si>
  <si>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</si>
  <si>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</si>
  <si>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</si>
  <si>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</si>
  <si>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</si>
  <si>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</si>
  <si>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</si>
  <si>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</si>
  <si>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</si>
  <si>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</si>
  <si>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</si>
  <si>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</si>
  <si>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</si>
  <si>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</si>
  <si>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</si>
  <si>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</si>
  <si>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</si>
  <si>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</si>
  <si>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</si>
  <si>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</si>
  <si>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</si>
  <si>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</si>
  <si>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</si>
  <si>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</si>
  <si>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</si>
  <si>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</si>
  <si>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</si>
  <si>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</si>
  <si>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</si>
  <si>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</si>
  <si>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</si>
  <si>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</si>
  <si>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</si>
  <si>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</si>
  <si>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</si>
  <si>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</si>
  <si>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</si>
  <si>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</si>
  <si>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</si>
  <si>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</si>
  <si>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</si>
  <si>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</si>
  <si>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</si>
  <si>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</si>
  <si>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</si>
  <si>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</si>
  <si>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</si>
  <si>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</si>
  <si>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</si>
  <si>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</si>
  <si>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</si>
  <si>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</si>
  <si>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</si>
  <si>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</si>
  <si>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</si>
  <si>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</si>
  <si>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</si>
  <si>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</si>
  <si>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</si>
  <si>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</si>
  <si>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</si>
  <si>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</si>
  <si>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</si>
  <si>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</si>
  <si>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</si>
  <si>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</si>
  <si>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</si>
  <si>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</si>
  <si>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</si>
  <si>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</si>
  <si>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</si>
  <si>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</si>
  <si>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</si>
  <si>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</si>
  <si>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</si>
  <si>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</si>
  <si>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</si>
  <si>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</si>
  <si>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</si>
  <si>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</si>
  <si>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</si>
  <si>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</si>
  <si>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</si>
  <si>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</si>
  <si>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</si>
  <si>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</si>
  <si>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</si>
  <si>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</si>
  <si>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</si>
  <si>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</si>
  <si>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</si>
  <si>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</si>
  <si>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</si>
  <si>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</si>
  <si>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</si>
  <si>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</si>
  <si>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</si>
  <si>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</si>
  <si>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</si>
  <si>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</si>
  <si>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</si>
  <si>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</si>
  <si>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</si>
  <si>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</si>
  <si>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</si>
  <si>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</si>
  <si>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</si>
  <si>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</si>
  <si>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</si>
  <si>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</si>
  <si>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</si>
  <si>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</si>
  <si>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</si>
  <si>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</si>
  <si>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</si>
  <si>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</si>
  <si>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</si>
  <si>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</si>
  <si>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</si>
  <si>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</si>
  <si>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</si>
  <si>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</si>
  <si>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</si>
  <si>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</si>
  <si>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</si>
  <si>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</si>
  <si>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</si>
  <si>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</si>
  <si>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</si>
  <si>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</si>
  <si>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</si>
  <si>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</si>
  <si>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</si>
  <si>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</si>
  <si>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</si>
  <si>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</si>
  <si>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</si>
  <si>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</si>
  <si>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</si>
  <si>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</si>
  <si>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</si>
  <si>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</si>
  <si>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</si>
  <si>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</si>
  <si>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</si>
  <si>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</si>
  <si>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</si>
  <si>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</si>
  <si>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</si>
  <si>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</si>
  <si>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</si>
  <si>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</si>
  <si>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</si>
  <si>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</si>
  <si>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</si>
  <si>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</si>
  <si>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</si>
  <si>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</si>
  <si>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</si>
  <si>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</si>
  <si>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</si>
  <si>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</si>
  <si>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</si>
  <si>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</si>
  <si>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</si>
  <si>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</si>
  <si>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</si>
  <si>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</si>
  <si>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</si>
  <si>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</si>
  <si>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</si>
  <si>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</si>
  <si>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</si>
  <si>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</si>
  <si>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</si>
  <si>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</si>
  <si>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</si>
  <si>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</si>
  <si>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</si>
  <si>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</si>
  <si>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</si>
  <si>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</si>
  <si>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</si>
  <si>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</si>
  <si>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</si>
  <si>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</si>
  <si>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</si>
  <si>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</si>
  <si>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</si>
  <si>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</si>
  <si>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</si>
  <si>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</si>
  <si>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</si>
  <si>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</si>
  <si>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</si>
  <si>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</si>
  <si>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</si>
  <si>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</si>
  <si>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</si>
  <si>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</si>
  <si>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</si>
  <si>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</si>
  <si>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</si>
  <si>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</si>
  <si>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</si>
  <si>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</si>
  <si>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</si>
  <si>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</si>
  <si>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</si>
  <si>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</si>
  <si>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</si>
  <si>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</si>
  <si>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</si>
  <si>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</si>
  <si>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</si>
  <si>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</si>
  <si>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</si>
  <si>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</si>
  <si>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</si>
  <si>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</si>
  <si>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</si>
  <si>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</si>
  <si>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</si>
  <si>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</si>
  <si>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</si>
  <si>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</si>
  <si>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</si>
  <si>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</si>
  <si>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</si>
  <si>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</si>
  <si>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</si>
  <si>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</si>
  <si>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</si>
  <si>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</si>
  <si>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</si>
  <si>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</si>
  <si>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</si>
  <si>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</si>
  <si>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</si>
  <si>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</si>
  <si>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</si>
  <si>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</si>
  <si>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</si>
  <si>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</si>
  <si>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</si>
  <si>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</si>
  <si>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</si>
  <si>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</si>
  <si>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</si>
  <si>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</si>
  <si>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</si>
  <si>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</si>
  <si>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</si>
  <si>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</si>
  <si>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</si>
  <si>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</si>
  <si>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</si>
  <si>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</si>
  <si>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</si>
  <si>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</si>
  <si>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</si>
  <si>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</si>
  <si>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</si>
  <si>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</si>
  <si>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</si>
  <si>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</si>
  <si>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</si>
  <si>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</si>
  <si>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</si>
  <si>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</si>
  <si>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</si>
  <si>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</si>
  <si>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</si>
  <si>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</si>
  <si>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</si>
  <si>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</si>
  <si>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</si>
  <si>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</si>
  <si>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</si>
  <si>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</si>
  <si>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</si>
  <si>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</si>
  <si>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</si>
  <si>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</si>
  <si>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</si>
  <si>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</si>
  <si>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</si>
  <si>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</si>
  <si>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</si>
  <si>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</si>
  <si>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</si>
  <si>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</si>
  <si>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</si>
  <si>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</si>
  <si>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</si>
  <si>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</si>
  <si>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</si>
  <si>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</si>
  <si>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</si>
  <si>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</si>
  <si>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</si>
  <si>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</si>
  <si>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</si>
  <si>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</si>
  <si>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</si>
  <si>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</si>
  <si>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</si>
  <si>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</si>
  <si>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</si>
  <si>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</si>
  <si>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</si>
  <si>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</si>
  <si>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</si>
  <si>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</si>
  <si>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</si>
  <si>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</si>
  <si>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</si>
  <si>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</si>
  <si>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</si>
  <si>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</si>
  <si>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</si>
  <si>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</si>
  <si>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</si>
  <si>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</si>
  <si>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</si>
  <si>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</si>
  <si>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</si>
  <si>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</si>
  <si>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</si>
  <si>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</si>
  <si>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</si>
  <si>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</si>
  <si>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</si>
  <si>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</si>
  <si>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</si>
  <si>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</si>
  <si>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</si>
  <si>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</si>
  <si>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</si>
  <si>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</si>
  <si>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</si>
  <si>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</si>
  <si>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</si>
  <si>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</si>
  <si>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</si>
  <si>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</si>
  <si>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</si>
  <si>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</si>
  <si>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</si>
  <si>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</si>
  <si>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</si>
  <si>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</si>
  <si>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</si>
  <si>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</si>
  <si>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</si>
  <si>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</si>
  <si>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</si>
  <si>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</si>
  <si>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</si>
  <si>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</si>
  <si>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</si>
  <si>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</si>
  <si>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</si>
  <si>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</si>
  <si>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</si>
  <si>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</si>
  <si>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</si>
  <si>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</si>
  <si>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</si>
  <si>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</si>
  <si>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</si>
  <si>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</si>
  <si>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</si>
  <si>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</si>
  <si>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</si>
  <si>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</si>
  <si>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</si>
  <si>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</si>
  <si>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</si>
  <si>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</si>
  <si>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</si>
  <si>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</si>
  <si>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</si>
  <si>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</si>
  <si>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</si>
  <si>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</si>
  <si>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</si>
  <si>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</si>
  <si>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</si>
  <si>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</si>
  <si>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</si>
  <si>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</si>
  <si>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</si>
  <si>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</si>
  <si>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</si>
  <si>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</si>
  <si>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</si>
  <si>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</si>
  <si>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</si>
  <si>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</si>
  <si>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</si>
  <si>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</si>
  <si>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</si>
  <si>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</si>
  <si>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</si>
  <si>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</si>
  <si>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</si>
  <si>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</si>
  <si>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</si>
  <si>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</si>
  <si>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</si>
  <si>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</si>
  <si>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</si>
  <si>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</si>
  <si>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</si>
  <si>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</si>
  <si>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</si>
  <si>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</si>
  <si>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</si>
  <si>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</si>
  <si>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</si>
  <si>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</si>
  <si>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</si>
  <si>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</si>
  <si>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</si>
  <si>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</si>
  <si>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</si>
  <si>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</si>
  <si>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</si>
  <si>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</si>
  <si>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</si>
  <si>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</si>
  <si>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</si>
  <si>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</si>
  <si>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</si>
  <si>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</si>
  <si>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</si>
  <si>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</si>
  <si>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</si>
  <si>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</si>
  <si>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</si>
  <si>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</si>
  <si>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</si>
  <si>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</si>
  <si>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</si>
  <si>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</si>
  <si>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</si>
  <si>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</si>
  <si>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</si>
  <si>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</si>
  <si>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</si>
  <si>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</si>
  <si>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</si>
  <si>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</si>
  <si>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</si>
  <si>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</si>
  <si>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</si>
  <si>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</si>
  <si>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</si>
  <si>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</si>
  <si>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</si>
  <si>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</si>
  <si>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</si>
  <si>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</si>
  <si>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</si>
  <si>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</si>
  <si>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</si>
  <si>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</si>
  <si>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</si>
  <si>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</si>
  <si>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</si>
  <si>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</si>
  <si>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</si>
  <si>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</si>
  <si>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</si>
  <si>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</si>
  <si>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</si>
  <si>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</si>
  <si>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</si>
  <si>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</si>
  <si>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</si>
  <si>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</si>
  <si>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</si>
  <si>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</si>
  <si>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</si>
  <si>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</si>
  <si>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</si>
  <si>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</si>
  <si>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</si>
  <si>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</si>
  <si>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</si>
  <si>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</si>
  <si>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</si>
  <si>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</si>
  <si>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</si>
  <si>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</si>
  <si>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</si>
  <si>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</si>
  <si>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</si>
  <si>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</si>
  <si>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</si>
  <si>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</si>
  <si>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</si>
  <si>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</si>
  <si>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</si>
  <si>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</si>
  <si>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</si>
  <si>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</si>
  <si>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</si>
  <si>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</si>
  <si>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</si>
  <si>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</si>
  <si>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</si>
  <si>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</si>
  <si>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</si>
  <si>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</si>
  <si>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</si>
  <si>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</si>
  <si>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</si>
  <si>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</si>
  <si>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</si>
  <si>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</si>
  <si>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</si>
  <si>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</si>
  <si>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</si>
  <si>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</si>
  <si>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</si>
  <si>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</si>
  <si>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</si>
  <si>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</si>
  <si>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</si>
  <si>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</si>
  <si>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</si>
  <si>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</si>
  <si>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</si>
  <si>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</si>
  <si>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</si>
  <si>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</si>
  <si>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</si>
  <si>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</si>
  <si>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</si>
  <si>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</si>
  <si>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</si>
  <si>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</si>
  <si>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</si>
  <si>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</si>
  <si>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</si>
  <si>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</si>
  <si>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</si>
  <si>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</si>
  <si>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</si>
  <si>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</si>
  <si>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</si>
  <si>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</si>
  <si>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</si>
  <si>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</si>
  <si>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</si>
  <si>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</si>
  <si>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</si>
  <si>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</si>
  <si>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</si>
  <si>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</si>
  <si>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</si>
  <si>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</si>
  <si>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</si>
  <si>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</si>
  <si>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</si>
  <si>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</si>
  <si>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</si>
  <si>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</si>
  <si>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</si>
  <si>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</si>
  <si>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</si>
  <si>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</si>
  <si>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</si>
  <si>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</si>
  <si>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</si>
  <si>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</si>
  <si>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</si>
  <si>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</si>
  <si>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</si>
  <si>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</si>
  <si>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</si>
  <si>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</si>
  <si>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</si>
  <si>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</si>
  <si>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</si>
  <si>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</si>
  <si>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</si>
  <si>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</si>
  <si>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</si>
  <si>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</si>
  <si>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</si>
  <si>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</si>
  <si>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</si>
  <si>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</si>
  <si>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</si>
  <si>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</si>
  <si>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</si>
  <si>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</si>
  <si>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</si>
  <si>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</si>
  <si>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</si>
  <si>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</si>
  <si>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</si>
  <si>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</si>
  <si>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</si>
  <si>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</si>
  <si>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</si>
  <si>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</si>
  <si>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</si>
  <si>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</si>
  <si>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</si>
  <si>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</si>
  <si>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</si>
  <si>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</si>
  <si>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</si>
  <si>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</si>
  <si>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</si>
  <si>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</si>
  <si>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</si>
  <si>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</si>
  <si>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</si>
  <si>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</si>
  <si>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</si>
  <si>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</si>
  <si>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</si>
  <si>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</si>
  <si>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</si>
  <si>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</si>
  <si>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</si>
  <si>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</si>
  <si>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</si>
  <si>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</si>
  <si>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</si>
  <si>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</si>
  <si>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</si>
  <si>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</si>
  <si>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</si>
  <si>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</si>
  <si>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</si>
  <si>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</si>
  <si>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</si>
  <si>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</si>
  <si>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</si>
  <si>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</si>
  <si>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</si>
  <si>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</si>
  <si>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</si>
  <si>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</si>
  <si>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</si>
  <si>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</si>
  <si>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</si>
  <si>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</si>
  <si>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</si>
  <si>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</si>
  <si>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</si>
  <si>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</si>
  <si>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</si>
  <si>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</si>
  <si>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</si>
  <si>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</si>
  <si>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</si>
  <si>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</si>
  <si>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</si>
  <si>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</si>
  <si>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</si>
  <si>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</si>
  <si>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</si>
  <si>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</si>
  <si>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</si>
  <si>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</si>
  <si>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</si>
  <si>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</si>
  <si>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</si>
  <si>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</si>
  <si>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</si>
  <si>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</si>
  <si>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</si>
  <si>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</si>
  <si>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</si>
  <si>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</si>
  <si>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</si>
  <si>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</si>
  <si>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</si>
  <si>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</si>
  <si>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</si>
  <si>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</si>
  <si>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</si>
  <si>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</si>
  <si>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</si>
  <si>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</si>
  <si>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</si>
  <si>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</si>
  <si>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</si>
  <si>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</si>
  <si>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</si>
  <si>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</si>
  <si>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</si>
  <si>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</si>
  <si>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</si>
  <si>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</si>
  <si>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</si>
  <si>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</si>
  <si>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</si>
  <si>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</si>
  <si>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</si>
  <si>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</si>
  <si>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</si>
  <si>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</si>
  <si>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</si>
  <si>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</si>
  <si>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</si>
  <si>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</si>
  <si>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</si>
  <si>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</si>
  <si>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</si>
  <si>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</si>
  <si>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</si>
  <si>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</si>
  <si>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</si>
  <si>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</si>
  <si>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</si>
  <si>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</si>
  <si>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</si>
  <si>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</si>
  <si>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</si>
  <si>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</si>
  <si>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</si>
  <si>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</si>
  <si>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</si>
  <si>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</si>
  <si>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</si>
  <si>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</si>
  <si>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</si>
  <si>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</si>
  <si>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</si>
  <si>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</si>
  <si>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</si>
  <si>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</si>
  <si>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</si>
  <si>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</si>
  <si>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</si>
  <si>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</si>
  <si>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</si>
  <si>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</si>
  <si>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</si>
  <si>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</si>
  <si>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</si>
  <si>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</si>
  <si>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</si>
  <si>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</si>
  <si>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</si>
  <si>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</si>
  <si>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</si>
  <si>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</si>
  <si>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</si>
  <si>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</si>
  <si>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</si>
  <si>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</si>
  <si>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</si>
  <si>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</si>
  <si>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</si>
  <si>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</si>
  <si>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</si>
  <si>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</si>
  <si>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</si>
  <si>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</si>
  <si>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</si>
  <si>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</si>
  <si>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</si>
  <si>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</si>
  <si>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</si>
  <si>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</si>
  <si>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</si>
  <si>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</si>
  <si>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</si>
  <si>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</si>
  <si>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</si>
  <si>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</si>
  <si>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</si>
  <si>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</si>
  <si>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</si>
  <si>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</si>
  <si>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</si>
  <si>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</si>
  <si>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</si>
  <si>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</si>
  <si>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</si>
  <si>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</si>
  <si>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</si>
  <si>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</si>
  <si>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</si>
  <si>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</si>
  <si>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</si>
  <si>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</si>
  <si>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</si>
  <si>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</si>
  <si>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</si>
  <si>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</si>
  <si>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</si>
  <si>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</si>
  <si>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</si>
  <si>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</si>
  <si>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</si>
  <si>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</si>
  <si>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</si>
  <si>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</si>
  <si>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</si>
  <si>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</si>
  <si>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</si>
  <si>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</si>
  <si>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</si>
  <si>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</si>
  <si>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</si>
  <si>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</si>
  <si>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</si>
  <si>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</si>
  <si>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</si>
  <si>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</si>
  <si>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</si>
  <si>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</si>
  <si>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</si>
  <si>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</si>
  <si>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</si>
  <si>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</si>
  <si>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</si>
  <si>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</si>
  <si>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</si>
  <si>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</si>
  <si>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</si>
  <si>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</si>
  <si>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</si>
  <si>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</si>
  <si>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</si>
  <si>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</si>
  <si>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</si>
  <si>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</si>
  <si>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</si>
  <si>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</si>
  <si>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</si>
  <si>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</si>
  <si>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</si>
  <si>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</si>
  <si>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</si>
  <si>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</si>
  <si>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</si>
  <si>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</si>
  <si>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</si>
  <si>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</si>
  <si>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</si>
  <si>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</si>
  <si>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</si>
  <si>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</si>
  <si>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</si>
  <si>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</si>
  <si>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</si>
  <si>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</si>
  <si>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</si>
  <si>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</si>
  <si>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</si>
  <si>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</si>
  <si>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</si>
  <si>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</si>
  <si>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</si>
  <si>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</si>
  <si>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</si>
  <si>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</si>
  <si>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</si>
  <si>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</si>
  <si>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</si>
  <si>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</si>
  <si>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</si>
  <si>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</si>
  <si>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</si>
  <si>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</si>
  <si>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</si>
  <si>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</si>
  <si>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</si>
  <si>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</si>
  <si>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</si>
  <si>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</si>
  <si>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</si>
  <si>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</si>
  <si>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</si>
  <si>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</si>
  <si>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</si>
  <si>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</si>
  <si>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</si>
  <si>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</si>
  <si>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</si>
  <si>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</si>
  <si>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</si>
  <si>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</si>
  <si>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</si>
  <si>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</si>
  <si>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</si>
  <si>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</si>
  <si>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</si>
  <si>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</si>
  <si>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</si>
  <si>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</si>
  <si>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</si>
  <si>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</si>
  <si>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</si>
  <si>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</si>
  <si>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</si>
  <si>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</si>
  <si>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</si>
  <si>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</si>
  <si>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</si>
  <si>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</si>
  <si>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</si>
  <si>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</si>
  <si>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</si>
  <si>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</si>
  <si>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</si>
  <si>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</si>
  <si>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</si>
  <si>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</si>
  <si>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</si>
  <si>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</si>
  <si>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</si>
  <si>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</si>
  <si>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</si>
  <si>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</si>
  <si>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</si>
  <si>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</si>
  <si>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</si>
  <si>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</si>
  <si>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</si>
  <si>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</si>
  <si>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</si>
  <si>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</si>
  <si>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</si>
  <si>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</si>
  <si>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</si>
  <si>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</si>
  <si>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</si>
  <si>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</si>
  <si>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</si>
  <si>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</si>
  <si>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</si>
  <si>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</si>
  <si>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</si>
  <si>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</si>
  <si>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</si>
  <si>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</si>
  <si>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</si>
  <si>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</si>
  <si>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</si>
  <si>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</si>
  <si>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</si>
  <si>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</si>
  <si>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</si>
  <si>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</si>
  <si>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</si>
  <si>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</si>
  <si>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</si>
  <si>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</si>
  <si>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</si>
  <si>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</si>
  <si>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</si>
  <si>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</si>
  <si>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</si>
  <si>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</si>
  <si>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</si>
  <si>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</si>
  <si>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</si>
  <si>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</si>
  <si>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</si>
  <si>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</si>
  <si>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</si>
  <si>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</si>
  <si>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</si>
  <si>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</si>
  <si>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</si>
  <si>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</si>
  <si>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</si>
  <si>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</si>
  <si>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</si>
  <si>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</si>
  <si>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</si>
  <si>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</si>
  <si>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</si>
  <si>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</si>
  <si>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</si>
  <si>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</si>
  <si>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</si>
  <si>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</si>
  <si>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</si>
  <si>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</si>
  <si>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</si>
  <si>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</si>
  <si>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</si>
  <si>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</si>
  <si>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</si>
  <si>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</si>
  <si>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</si>
  <si>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</si>
  <si>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</si>
  <si>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</si>
  <si>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</si>
  <si>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</si>
  <si>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</si>
  <si>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</si>
  <si>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</si>
  <si>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</si>
  <si>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</si>
  <si>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</si>
  <si>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</si>
  <si>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</si>
  <si>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</si>
  <si>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</si>
  <si>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</si>
  <si>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</si>
  <si>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</si>
  <si>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</si>
  <si>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</si>
  <si>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</si>
  <si>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</si>
  <si>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</si>
  <si>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</si>
  <si>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</si>
  <si>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</si>
  <si>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</si>
  <si>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</si>
  <si>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</si>
  <si>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</si>
  <si>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</si>
  <si>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</si>
  <si>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</si>
  <si>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</si>
  <si>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</si>
  <si>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</si>
  <si>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</si>
  <si>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</si>
  <si>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</si>
  <si>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</si>
  <si>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</si>
  <si>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</si>
  <si>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</si>
  <si>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</si>
  <si>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</si>
  <si>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</si>
  <si>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</si>
  <si>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</si>
  <si>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</si>
  <si>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</si>
  <si>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</si>
  <si>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</si>
  <si>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</si>
  <si>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</si>
  <si>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</si>
  <si>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</si>
  <si>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</si>
  <si>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</si>
  <si>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</si>
  <si>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</si>
  <si>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</si>
  <si>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</si>
  <si>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</si>
  <si>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</si>
  <si>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</si>
  <si>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</si>
  <si>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</si>
  <si>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</si>
  <si>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</si>
  <si>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</si>
  <si>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</si>
  <si>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</si>
  <si>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</si>
  <si>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</si>
  <si>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</si>
  <si>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</si>
  <si>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</si>
  <si>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</si>
  <si>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</si>
  <si>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</si>
  <si>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</si>
  <si>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</si>
  <si>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</si>
  <si>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</si>
  <si>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</si>
  <si>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</si>
  <si>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</si>
  <si>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</si>
  <si>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</si>
  <si>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</si>
  <si>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</si>
  <si>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</si>
  <si>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</si>
  <si>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</si>
  <si>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</si>
  <si>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</si>
  <si>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</si>
  <si>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</si>
  <si>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</si>
  <si>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</si>
  <si>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</si>
  <si>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</si>
  <si>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</si>
  <si>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</si>
  <si>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</si>
  <si>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</si>
  <si>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</si>
  <si>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</si>
  <si>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</si>
  <si>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</si>
  <si>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</si>
  <si>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</si>
  <si>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</si>
  <si>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</si>
  <si>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</si>
  <si>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</si>
  <si>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</si>
  <si>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</si>
  <si>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</si>
  <si>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</si>
  <si>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</si>
  <si>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</si>
  <si>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</si>
  <si>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</si>
  <si>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</si>
  <si>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</si>
  <si>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</si>
  <si>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</si>
  <si>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</si>
  <si>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</si>
  <si>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</si>
  <si>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</si>
  <si>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</si>
  <si>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</si>
  <si>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</si>
  <si>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</si>
  <si>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</si>
  <si>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</si>
  <si>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</si>
  <si>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</si>
  <si>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</si>
  <si>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</si>
  <si>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</si>
  <si>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</si>
  <si>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</si>
  <si>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</si>
  <si>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</si>
  <si>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</si>
  <si>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</si>
  <si>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</si>
  <si>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</si>
  <si>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</si>
  <si>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</si>
  <si>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</si>
  <si>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</si>
  <si>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</si>
  <si>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</si>
  <si>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</si>
  <si>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</si>
  <si>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</si>
  <si>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</si>
  <si>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</si>
  <si>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</si>
  <si>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</si>
  <si>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</si>
  <si>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</si>
  <si>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</si>
  <si>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</si>
  <si>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</si>
  <si>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</si>
  <si>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</si>
  <si>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</si>
  <si>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</si>
  <si>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</si>
  <si>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</si>
  <si>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</si>
  <si>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</si>
  <si>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</si>
  <si>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</si>
  <si>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</si>
  <si>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</si>
  <si>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</si>
  <si>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</si>
  <si>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</si>
  <si>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</si>
  <si>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</si>
  <si>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</si>
  <si>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</si>
  <si>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</si>
  <si>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</si>
  <si>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</si>
  <si>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</si>
  <si>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</si>
  <si>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</si>
  <si>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</si>
  <si>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</si>
  <si>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</si>
  <si>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</si>
  <si>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</si>
  <si>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</si>
  <si>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</si>
  <si>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</si>
  <si>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</si>
  <si>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</si>
  <si>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</si>
  <si>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</si>
  <si>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</si>
  <si>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</si>
  <si>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</si>
  <si>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</si>
  <si>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</si>
  <si>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</si>
  <si>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</si>
  <si>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</si>
  <si>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</si>
  <si>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</si>
  <si>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</si>
  <si>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</si>
  <si>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</si>
  <si>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</si>
  <si>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</si>
  <si>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</si>
  <si>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</si>
  <si>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</si>
  <si>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</si>
  <si>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</si>
  <si>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</si>
  <si>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</si>
  <si>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</si>
  <si>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</si>
  <si>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</si>
  <si>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</si>
  <si>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</si>
  <si>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</si>
  <si>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</si>
  <si>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</si>
  <si>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</si>
  <si>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</si>
  <si>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</si>
  <si>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</si>
  <si>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</si>
  <si>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</si>
  <si>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</si>
  <si>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</si>
  <si>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</si>
  <si>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</si>
  <si>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</si>
  <si>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</si>
  <si>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</si>
  <si>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</si>
  <si>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</si>
  <si>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</si>
  <si>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</si>
  <si>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</si>
  <si>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</si>
  <si>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</si>
  <si>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</si>
  <si>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</si>
  <si>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</si>
  <si>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</si>
  <si>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</si>
  <si>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</si>
  <si>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</si>
  <si>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</si>
  <si>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</si>
  <si>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</si>
  <si>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</si>
  <si>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</si>
  <si>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</si>
  <si>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</si>
  <si>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</si>
  <si>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</si>
  <si>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</si>
  <si>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</si>
  <si>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</si>
  <si>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</si>
  <si>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</si>
  <si>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</si>
  <si>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</si>
  <si>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</si>
  <si>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</si>
  <si>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</si>
  <si>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</si>
  <si>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</si>
  <si>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</si>
  <si>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</si>
  <si>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</si>
  <si>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</si>
  <si>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</si>
  <si>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</si>
  <si>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</si>
  <si>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</si>
  <si>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</si>
  <si>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</si>
  <si>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</si>
  <si>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</si>
  <si>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</si>
  <si>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</si>
  <si>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</si>
  <si>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</si>
  <si>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</si>
  <si>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</si>
  <si>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</si>
  <si>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</si>
  <si>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</si>
  <si>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</si>
  <si>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</si>
  <si>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</si>
  <si>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</si>
  <si>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</si>
  <si>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</si>
  <si>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</si>
  <si>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</si>
  <si>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</si>
  <si>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</si>
  <si>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</si>
  <si>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</si>
  <si>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</si>
  <si>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</si>
  <si>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</si>
  <si>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</si>
  <si>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</si>
  <si>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</si>
  <si>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</si>
  <si>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</si>
  <si>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</si>
  <si>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</si>
  <si>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</si>
  <si>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</si>
  <si>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</si>
  <si>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</si>
  <si>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</si>
  <si>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</si>
  <si>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</si>
  <si>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</si>
  <si>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</si>
  <si>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</si>
  <si>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</si>
  <si>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</si>
  <si>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</si>
  <si>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</si>
  <si>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</si>
  <si>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</si>
  <si>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</si>
  <si>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</si>
  <si>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</si>
  <si>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</si>
  <si>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</si>
  <si>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</si>
  <si>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</si>
  <si>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</si>
  <si>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</si>
  <si>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</si>
  <si>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</si>
  <si>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</si>
  <si>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</si>
  <si>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</si>
  <si>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</si>
  <si>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</si>
  <si>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</si>
  <si>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</si>
  <si>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</si>
  <si>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</si>
  <si>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</si>
  <si>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</si>
  <si>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</si>
  <si>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</si>
  <si>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</si>
  <si>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</si>
  <si>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</si>
  <si>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</si>
  <si>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</si>
  <si>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</si>
  <si>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</si>
  <si>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</si>
  <si>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</si>
  <si>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</si>
  <si>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</si>
  <si>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</si>
  <si>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</si>
  <si>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</si>
  <si>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</si>
  <si>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</si>
  <si>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</si>
  <si>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</si>
  <si>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</si>
  <si>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</si>
  <si>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</si>
  <si>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</si>
  <si>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</si>
  <si>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</si>
  <si>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</si>
  <si>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</si>
  <si>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</si>
  <si>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</si>
  <si>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</si>
  <si>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</si>
  <si>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</si>
  <si>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</si>
  <si>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</si>
  <si>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</si>
  <si>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</si>
  <si>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</si>
  <si>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</si>
  <si>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</si>
  <si>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</si>
  <si>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</si>
  <si>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</si>
  <si>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</si>
  <si>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</si>
  <si>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</si>
  <si>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</si>
  <si>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</si>
  <si>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</si>
  <si>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</si>
  <si>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</si>
  <si>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</si>
  <si>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</si>
  <si>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</si>
  <si>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</si>
  <si>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</si>
  <si>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</si>
  <si>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</si>
  <si>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</si>
  <si>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</si>
  <si>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</si>
  <si>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</si>
  <si>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</si>
  <si>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</si>
  <si>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</si>
  <si>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</si>
  <si>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</si>
  <si>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</si>
  <si>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</si>
  <si>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</si>
  <si>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</si>
  <si>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</si>
  <si>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</si>
  <si>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</si>
  <si>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</si>
  <si>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</si>
  <si>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</si>
  <si>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</si>
  <si>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</si>
  <si>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</si>
  <si>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</si>
  <si>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</si>
  <si>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</si>
  <si>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</si>
  <si>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</si>
  <si>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</si>
  <si>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</si>
  <si>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</si>
  <si>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</si>
  <si>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</si>
  <si>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</si>
  <si>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</si>
  <si>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</si>
  <si>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</si>
  <si>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</si>
  <si>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</si>
  <si>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</si>
  <si>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</si>
  <si>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</si>
  <si>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</si>
  <si>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</si>
  <si>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</si>
  <si>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</si>
  <si>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</si>
  <si>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</si>
  <si>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</si>
  <si>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</si>
  <si>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</si>
  <si>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</si>
  <si>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</si>
  <si>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</si>
  <si>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</si>
  <si>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</si>
  <si>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</si>
  <si>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</si>
  <si>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</si>
  <si>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</si>
  <si>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</si>
  <si>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</si>
  <si>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</si>
  <si>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</si>
  <si>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</si>
  <si>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</si>
  <si>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</si>
  <si>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</si>
  <si>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</si>
  <si>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</si>
  <si>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</si>
  <si>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</si>
  <si>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</si>
  <si>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</si>
  <si>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</si>
  <si>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</si>
  <si>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</si>
  <si>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</si>
  <si>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</si>
  <si>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</si>
  <si>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</si>
  <si>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</si>
  <si>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</si>
  <si>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</si>
  <si>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</si>
  <si>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</si>
  <si>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</si>
  <si>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</si>
  <si>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</si>
  <si>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</si>
  <si>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</si>
  <si>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</si>
  <si>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</si>
  <si>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</si>
  <si>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</si>
  <si>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</si>
  <si>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</si>
  <si>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</si>
  <si>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</si>
  <si>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</si>
  <si>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</si>
  <si>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</si>
  <si>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</si>
  <si>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</si>
  <si>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</si>
  <si>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</si>
  <si>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</si>
  <si>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</si>
  <si>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</si>
  <si>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</si>
  <si>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</si>
  <si>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</si>
  <si>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</si>
  <si>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</si>
  <si>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</si>
  <si>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</si>
  <si>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</si>
  <si>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</si>
  <si>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</si>
  <si>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</si>
  <si>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</si>
  <si>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</si>
  <si>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</si>
  <si>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</si>
  <si>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</si>
  <si>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</si>
  <si>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</si>
  <si>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</si>
  <si>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</si>
  <si>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</si>
  <si>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</si>
  <si>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</si>
  <si>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</si>
  <si>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</si>
  <si>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</si>
  <si>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</si>
  <si>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</si>
  <si>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</si>
  <si>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</si>
  <si>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</si>
  <si>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</si>
  <si>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</si>
  <si>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</si>
  <si>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</si>
  <si>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</si>
  <si>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</si>
  <si>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</si>
  <si>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</si>
  <si>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</si>
  <si>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</si>
  <si>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</si>
  <si>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</si>
  <si>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</si>
  <si>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</si>
  <si>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</si>
  <si>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</si>
  <si>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</si>
  <si>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</si>
  <si>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</si>
  <si>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</si>
  <si>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</si>
  <si>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</si>
  <si>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</si>
  <si>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</si>
  <si>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</si>
  <si>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</si>
  <si>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</si>
  <si>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</si>
  <si>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</si>
  <si>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</si>
  <si>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</si>
  <si>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</si>
  <si>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</si>
  <si>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</si>
  <si>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</si>
  <si>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</si>
  <si>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</si>
  <si>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</si>
  <si>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</si>
  <si>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</si>
  <si>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</si>
  <si>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</si>
  <si>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</si>
  <si>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</si>
  <si>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</si>
  <si>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</si>
  <si>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</si>
  <si>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</si>
  <si>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</si>
  <si>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</si>
  <si>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</si>
  <si>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</si>
  <si>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</si>
  <si>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</si>
  <si>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</si>
  <si>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</si>
  <si>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</si>
  <si>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</si>
  <si>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</si>
  <si>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</si>
  <si>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</si>
  <si>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</si>
  <si>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</si>
  <si>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</si>
  <si>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</si>
  <si>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</si>
  <si>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</si>
  <si>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</si>
  <si>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</si>
  <si>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</si>
  <si>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</si>
  <si>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</si>
  <si>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</si>
  <si>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</si>
  <si>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</si>
  <si>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</si>
  <si>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</si>
  <si>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</si>
  <si>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</si>
  <si>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</si>
  <si>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</si>
  <si>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</si>
  <si>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</si>
  <si>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</si>
  <si>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</si>
  <si>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</si>
  <si>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</si>
  <si>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</si>
  <si>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</si>
  <si>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</si>
  <si>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</si>
  <si>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</si>
  <si>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</si>
  <si>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</si>
  <si>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</si>
  <si>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</si>
  <si>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</si>
  <si>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</si>
  <si>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</si>
  <si>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</si>
  <si>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</si>
  <si>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</si>
  <si>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</si>
  <si>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</si>
  <si>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</si>
  <si>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</si>
  <si>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</si>
  <si>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</si>
  <si>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</si>
  <si>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</si>
  <si>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</si>
  <si>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</si>
  <si>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</si>
  <si>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</si>
  <si>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</si>
  <si>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</si>
  <si>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</si>
  <si>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</si>
  <si>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</si>
  <si>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</si>
  <si>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</si>
  <si>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</si>
  <si>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</si>
  <si>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</si>
  <si>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</si>
  <si>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</si>
  <si>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</si>
  <si>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</si>
  <si>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</si>
  <si>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</si>
  <si>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</si>
  <si>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</si>
  <si>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</si>
  <si>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</si>
  <si>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</si>
  <si>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</si>
  <si>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</si>
  <si>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</si>
  <si>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</si>
  <si>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</si>
  <si>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</si>
  <si>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</si>
  <si>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</si>
  <si>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</si>
  <si>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</si>
  <si>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</si>
  <si>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</si>
  <si>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</si>
  <si>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</si>
  <si>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</si>
  <si>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</si>
  <si>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</si>
  <si>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</si>
  <si>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</si>
  <si>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</si>
  <si>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</si>
  <si>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</si>
  <si>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</si>
  <si>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</si>
  <si>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</si>
  <si>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</si>
  <si>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</si>
  <si>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</si>
  <si>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</si>
  <si>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</si>
  <si>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</si>
  <si>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</si>
  <si>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</si>
  <si>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</si>
  <si>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</si>
  <si>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</si>
  <si>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</si>
  <si>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</si>
  <si>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</si>
  <si>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</si>
  <si>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</si>
  <si>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</si>
  <si>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</si>
  <si>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</si>
  <si>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</si>
  <si>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</si>
  <si>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</si>
  <si>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</si>
  <si>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</si>
  <si>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</si>
  <si>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</si>
  <si>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</si>
  <si>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</si>
  <si>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</si>
  <si>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</si>
  <si>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</si>
  <si>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</si>
  <si>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</si>
  <si>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</si>
  <si>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</si>
  <si>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</si>
  <si>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</si>
  <si>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</si>
  <si>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</si>
  <si>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</si>
  <si>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</si>
  <si>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</si>
  <si>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</si>
  <si>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</si>
  <si>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</si>
  <si>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</si>
  <si>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</si>
  <si>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</si>
  <si>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</si>
  <si>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</si>
  <si>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</si>
  <si>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</si>
  <si>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</si>
  <si>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</si>
  <si>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</si>
  <si>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</si>
  <si>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</si>
  <si>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</si>
  <si>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</si>
  <si>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</si>
  <si>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</si>
  <si>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</si>
  <si>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</si>
  <si>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</si>
  <si>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</si>
  <si>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</si>
  <si>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</si>
  <si>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</si>
  <si>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</si>
  <si>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</si>
  <si>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</si>
  <si>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</si>
  <si>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</si>
  <si>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</si>
  <si>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</si>
  <si>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</si>
  <si>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</si>
  <si>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</si>
  <si>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</si>
  <si>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</si>
  <si>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</si>
  <si>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</si>
  <si>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</si>
  <si>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</si>
  <si>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</si>
  <si>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</si>
  <si>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</si>
  <si>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</si>
  <si>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</si>
  <si>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</si>
  <si>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</si>
  <si>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</si>
  <si>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</si>
  <si>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</si>
  <si>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</si>
  <si>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</si>
  <si>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</si>
  <si>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</si>
  <si>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</si>
  <si>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</si>
  <si>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</si>
  <si>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</si>
  <si>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</si>
  <si>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</si>
  <si>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</si>
  <si>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</si>
  <si>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</si>
  <si>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</si>
  <si>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</si>
  <si>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</si>
  <si>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</si>
  <si>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</si>
  <si>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</si>
  <si>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</si>
  <si>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</si>
  <si>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</si>
  <si>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</si>
  <si>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</si>
  <si>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</si>
  <si>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</si>
  <si>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</si>
  <si>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</si>
  <si>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</si>
  <si>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</si>
  <si>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</si>
  <si>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</si>
  <si>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</si>
  <si>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</si>
  <si>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</si>
  <si>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</si>
  <si>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</si>
  <si>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</si>
  <si>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</si>
  <si>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</si>
  <si>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</si>
  <si>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</si>
  <si>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</si>
  <si>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</si>
  <si>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</si>
  <si>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</si>
  <si>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</si>
  <si>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</si>
  <si>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</si>
  <si>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</si>
  <si>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</si>
  <si>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</si>
  <si>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</si>
  <si>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</si>
  <si>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</si>
  <si>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</si>
  <si>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</si>
  <si>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</si>
  <si>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</si>
  <si>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</si>
  <si>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</si>
  <si>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</si>
  <si>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</si>
  <si>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</si>
  <si>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</si>
  <si>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</si>
  <si>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</si>
  <si>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</si>
  <si>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</si>
  <si>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</si>
  <si>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</si>
  <si>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</si>
  <si>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</si>
  <si>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</si>
  <si>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</si>
  <si>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</si>
  <si>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</si>
  <si>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</si>
  <si>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</si>
  <si>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</si>
  <si>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</si>
  <si>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</si>
  <si>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</si>
  <si>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</si>
  <si>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</si>
  <si>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</si>
  <si>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</si>
  <si>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</si>
  <si>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</si>
  <si>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</si>
  <si>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</si>
  <si>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</si>
  <si>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</si>
  <si>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</si>
  <si>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</si>
  <si>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</si>
  <si>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</si>
  <si>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</si>
  <si>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</si>
  <si>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</si>
  <si>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</si>
  <si>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</si>
  <si>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</si>
  <si>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</si>
  <si>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</si>
  <si>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</si>
  <si>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</si>
  <si>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</si>
  <si>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</si>
  <si>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</si>
  <si>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</si>
  <si>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</si>
  <si>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</si>
  <si>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</si>
  <si>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</si>
  <si>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</si>
  <si>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</si>
  <si>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</si>
  <si>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</si>
  <si>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</si>
  <si>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</si>
  <si>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</si>
  <si>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</si>
  <si>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</si>
  <si>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</si>
  <si>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</si>
  <si>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</si>
  <si>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</si>
  <si>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</si>
  <si>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</si>
  <si>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</si>
  <si>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</si>
  <si>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</si>
  <si>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</si>
  <si>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</si>
  <si>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</si>
  <si>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</si>
  <si>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</si>
  <si>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</si>
  <si>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</si>
  <si>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</si>
  <si>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</si>
  <si>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</si>
  <si>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</si>
  <si>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</si>
  <si>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</si>
  <si>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</si>
  <si>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</si>
  <si>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</si>
  <si>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</si>
  <si>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</si>
  <si>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</si>
  <si>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</si>
  <si>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</si>
  <si>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</si>
  <si>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</si>
  <si>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</si>
  <si>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</si>
  <si>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</si>
  <si>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</si>
  <si>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</si>
  <si>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</si>
  <si>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</si>
  <si>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</si>
  <si>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</si>
  <si>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</si>
  <si>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</si>
  <si>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</si>
  <si>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</si>
  <si>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</si>
  <si>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</si>
  <si>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</si>
  <si>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</si>
  <si>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</si>
  <si>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</si>
  <si>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</si>
  <si>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</si>
  <si>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</si>
  <si>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</si>
  <si>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</si>
  <si>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</si>
  <si>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</si>
  <si>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</si>
  <si>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</si>
  <si>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</si>
  <si>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</si>
  <si>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</si>
  <si>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</si>
  <si>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</si>
  <si>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</si>
  <si>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</si>
  <si>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</si>
  <si>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</si>
  <si>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</si>
  <si>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</si>
  <si>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</si>
  <si>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</si>
  <si>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</si>
  <si>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</si>
  <si>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</si>
  <si>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</si>
  <si>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</si>
  <si>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</si>
  <si>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</si>
  <si>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</si>
  <si>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</si>
  <si>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</si>
  <si>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</si>
  <si>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</si>
  <si>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</si>
  <si>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</si>
  <si>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</si>
  <si>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</si>
  <si>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</si>
  <si>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</si>
  <si>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</si>
  <si>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</si>
  <si>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</si>
  <si>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</si>
  <si>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</si>
  <si>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</si>
  <si>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</si>
  <si>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</si>
  <si>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</si>
  <si>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</si>
  <si>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</si>
  <si>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</si>
  <si>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</si>
  <si>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</si>
  <si>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</si>
  <si>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</si>
  <si>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</si>
  <si>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</si>
  <si>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</si>
  <si>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</si>
  <si>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</si>
  <si>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</si>
  <si>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</si>
  <si>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</si>
  <si>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</si>
  <si>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</si>
  <si>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</si>
  <si>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</si>
  <si>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</si>
  <si>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</si>
  <si>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</si>
  <si>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</si>
  <si>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</si>
  <si>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</si>
  <si>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</si>
  <si>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</si>
  <si>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</si>
  <si>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</si>
  <si>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</si>
  <si>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</si>
  <si>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</si>
  <si>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</si>
  <si>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</si>
  <si>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</si>
  <si>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</si>
  <si>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</si>
  <si>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</si>
  <si>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</si>
  <si>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</si>
  <si>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</si>
  <si>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</si>
  <si>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</si>
  <si>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</si>
  <si>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</si>
  <si>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</si>
  <si>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</si>
  <si>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</si>
  <si>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</si>
  <si>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</si>
  <si>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</si>
  <si>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</si>
  <si>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</si>
  <si>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</si>
  <si>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</si>
  <si>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</si>
  <si>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</si>
  <si>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</si>
  <si>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</si>
  <si>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</si>
  <si>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</si>
  <si>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</si>
  <si>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</si>
  <si>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</si>
  <si>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</si>
  <si>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</si>
  <si>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</si>
  <si>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</si>
  <si>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</si>
  <si>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</si>
  <si>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</si>
  <si>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</si>
  <si>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</si>
  <si>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</si>
  <si>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</si>
  <si>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</si>
  <si>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</si>
  <si>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</si>
  <si>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</si>
  <si>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</si>
  <si>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</si>
  <si>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</si>
  <si>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</si>
  <si>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</si>
  <si>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</si>
  <si>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</si>
  <si>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</si>
  <si>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</si>
  <si>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</si>
  <si>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</si>
  <si>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</si>
  <si>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</si>
  <si>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</si>
  <si>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</si>
  <si>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</si>
  <si>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</si>
  <si>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</si>
  <si>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</si>
  <si>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</si>
  <si>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</si>
  <si>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</si>
  <si>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</si>
  <si>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</si>
  <si>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</si>
  <si>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</si>
  <si>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</si>
  <si>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</si>
  <si>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</si>
  <si>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</si>
  <si>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</si>
  <si>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</si>
  <si>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</si>
  <si>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</si>
  <si>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</si>
  <si>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</si>
  <si>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</si>
  <si>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</si>
  <si>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</si>
  <si>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</si>
  <si>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</si>
  <si>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</si>
  <si>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</si>
  <si>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</si>
  <si>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</si>
  <si>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</si>
  <si>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</si>
  <si>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</si>
  <si>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</si>
  <si>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</si>
  <si>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</si>
  <si>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</si>
  <si>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</si>
  <si>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</si>
  <si>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</si>
  <si>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</si>
  <si>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</si>
  <si>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</si>
  <si>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</si>
  <si>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</si>
  <si>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</si>
  <si>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</si>
  <si>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</si>
  <si>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</si>
  <si>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</si>
  <si>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</si>
  <si>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</si>
  <si>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</si>
  <si>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</si>
  <si>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</si>
  <si>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</si>
  <si>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</si>
  <si>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</si>
  <si>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</si>
  <si>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</si>
  <si>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</si>
  <si>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</si>
  <si>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</si>
  <si>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</si>
  <si>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</si>
  <si>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</si>
  <si>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</si>
  <si>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</si>
  <si>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</si>
  <si>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</si>
  <si>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</si>
  <si>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</si>
  <si>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</si>
  <si>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</si>
  <si>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</si>
  <si>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</si>
  <si>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</si>
  <si>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</si>
  <si>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</si>
  <si>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</si>
  <si>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</si>
  <si>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</si>
  <si>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</si>
  <si>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</si>
  <si>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</si>
  <si>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</si>
  <si>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</si>
  <si>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</si>
  <si>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</si>
  <si>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</si>
  <si>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</si>
  <si>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</si>
  <si>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</si>
  <si>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</si>
  <si>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</si>
  <si>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</si>
  <si>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</si>
  <si>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</si>
  <si>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</si>
  <si>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</si>
  <si>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</si>
  <si>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</si>
  <si>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</si>
  <si>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</si>
  <si>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</si>
  <si>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</si>
  <si>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</si>
  <si>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</si>
  <si>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</si>
  <si>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</si>
  <si>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</si>
  <si>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</si>
  <si>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</si>
  <si>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</si>
  <si>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</si>
  <si>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</si>
  <si>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</si>
  <si>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</si>
  <si>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</si>
  <si>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</si>
  <si>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</si>
  <si>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</si>
  <si>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</si>
  <si>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</si>
  <si>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</si>
  <si>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</si>
  <si>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</si>
  <si>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</si>
  <si>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</si>
  <si>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</si>
  <si>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</si>
  <si>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</si>
  <si>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</si>
  <si>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</si>
  <si>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</si>
  <si>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</si>
  <si>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</si>
  <si>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</si>
  <si>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</si>
  <si>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</si>
  <si>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</si>
  <si>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</si>
  <si>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</si>
  <si>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</si>
  <si>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</si>
  <si>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</si>
  <si>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</si>
  <si>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</si>
  <si>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</si>
  <si>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</si>
  <si>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</si>
  <si>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</si>
  <si>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</si>
  <si>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</si>
  <si>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</si>
  <si>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</si>
  <si>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</si>
  <si>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</si>
  <si>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</si>
  <si>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</si>
  <si>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</si>
  <si>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</si>
  <si>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</si>
  <si>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</si>
  <si>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</si>
  <si>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</si>
  <si>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</si>
  <si>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</si>
  <si>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</si>
  <si>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</si>
  <si>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</si>
  <si>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</si>
  <si>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</si>
  <si>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</si>
  <si>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</si>
  <si>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</si>
  <si>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</si>
  <si>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</si>
  <si>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</si>
  <si>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</si>
  <si>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</si>
  <si>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</si>
  <si>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</si>
  <si>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</si>
  <si>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</si>
  <si>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</si>
  <si>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</si>
  <si>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</si>
  <si>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</si>
  <si>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</si>
  <si>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</si>
  <si>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</si>
  <si>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</si>
  <si>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</si>
  <si>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</si>
  <si>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</si>
  <si>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</si>
  <si>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</si>
  <si>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</si>
  <si>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</si>
  <si>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</si>
  <si>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</si>
  <si>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</si>
  <si>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</si>
  <si>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</si>
  <si>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</si>
  <si>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</si>
  <si>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</si>
  <si>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</si>
  <si>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</si>
  <si>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</si>
  <si>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</si>
  <si>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</si>
  <si>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</si>
  <si>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</si>
  <si>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</si>
  <si>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</si>
  <si>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</si>
  <si>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</si>
  <si>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</si>
  <si>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</si>
  <si>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</si>
  <si>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</si>
  <si>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</si>
  <si>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</si>
  <si>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</si>
  <si>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</si>
  <si>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</si>
  <si>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</si>
  <si>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</si>
  <si>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</si>
  <si>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</si>
  <si>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</si>
  <si>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</si>
  <si>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</si>
  <si>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</si>
  <si>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</si>
  <si>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</si>
  <si>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</si>
  <si>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</si>
  <si>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</si>
  <si>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</si>
  <si>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</si>
  <si>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</si>
  <si>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</si>
  <si>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</si>
  <si>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</si>
  <si>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</si>
  <si>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</si>
  <si>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</si>
  <si>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</si>
  <si>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</si>
  <si>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</si>
  <si>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</si>
  <si>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</si>
  <si>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</si>
  <si>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</si>
  <si>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</si>
  <si>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</si>
  <si>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</si>
  <si>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</si>
  <si>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</si>
  <si>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</si>
  <si>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</si>
  <si>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</si>
  <si>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</si>
  <si>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</si>
  <si>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</si>
  <si>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</si>
  <si>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</si>
  <si>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</si>
  <si>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</si>
  <si>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</si>
  <si>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</si>
  <si>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</si>
  <si>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</si>
  <si>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</si>
  <si>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</si>
  <si>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</si>
  <si>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</si>
  <si>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</si>
  <si>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</si>
  <si>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</si>
  <si>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</si>
  <si>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</si>
  <si>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</si>
  <si>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</si>
  <si>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</si>
  <si>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</si>
  <si>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</si>
  <si>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</si>
  <si>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</si>
  <si>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</si>
  <si>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</si>
  <si>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</si>
  <si>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</si>
  <si>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</si>
  <si>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</si>
  <si>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</si>
  <si>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</si>
  <si>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</si>
  <si>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</si>
  <si>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</si>
  <si>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</si>
  <si>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</si>
  <si>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</si>
  <si>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</si>
  <si>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</si>
  <si>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</si>
  <si>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</si>
  <si>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</si>
  <si>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</si>
  <si>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</si>
  <si>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</si>
  <si>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</si>
  <si>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</si>
  <si>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</si>
  <si>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</si>
  <si>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</si>
  <si>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</si>
  <si>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</si>
  <si>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</si>
  <si>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</si>
  <si>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</si>
  <si>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</si>
  <si>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</si>
  <si>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</si>
  <si>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</si>
  <si>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</si>
  <si>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</si>
  <si>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</si>
  <si>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</si>
  <si>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</si>
  <si>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</si>
  <si>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</si>
  <si>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</si>
  <si>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</si>
  <si>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</si>
  <si>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</si>
  <si>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</si>
  <si>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</si>
  <si>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</si>
  <si>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</si>
  <si>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</si>
  <si>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</si>
  <si>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</si>
  <si>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</si>
  <si>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</si>
  <si>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</si>
  <si>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</si>
  <si>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</si>
  <si>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</si>
  <si>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</si>
  <si>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</si>
  <si>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</si>
  <si>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</si>
  <si>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</si>
  <si>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</si>
  <si>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</si>
  <si>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</si>
  <si>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</si>
  <si>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</si>
  <si>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</si>
  <si>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</si>
  <si>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</si>
  <si>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</si>
  <si>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</si>
  <si>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</si>
  <si>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</si>
  <si>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</si>
  <si>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</si>
  <si>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</si>
  <si>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</si>
  <si>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</si>
  <si>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</si>
  <si>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</si>
  <si>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</si>
  <si>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</si>
  <si>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</si>
  <si>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</si>
  <si>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</si>
  <si>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</si>
  <si>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</si>
  <si>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</si>
  <si>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</si>
  <si>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</si>
  <si>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</si>
  <si>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</si>
  <si>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</si>
  <si>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</si>
  <si>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</si>
  <si>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</si>
  <si>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</si>
  <si>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</si>
  <si>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</si>
  <si>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</si>
  <si>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</si>
  <si>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</si>
  <si>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</si>
  <si>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</si>
  <si>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</si>
  <si>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</si>
  <si>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</si>
  <si>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</si>
  <si>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</si>
  <si>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</si>
  <si>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</si>
  <si>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</si>
  <si>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</si>
  <si>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</si>
  <si>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</si>
  <si>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</si>
  <si>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</si>
  <si>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</si>
  <si>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</si>
  <si>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</si>
  <si>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</si>
  <si>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</si>
  <si>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</si>
  <si>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</si>
  <si>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</si>
  <si>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</si>
  <si>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</si>
  <si>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</si>
  <si>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</si>
  <si>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</si>
  <si>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</si>
  <si>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</si>
  <si>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</si>
  <si>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</si>
  <si>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</si>
  <si>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</si>
  <si>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</si>
  <si>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</si>
  <si>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</si>
  <si>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</si>
  <si>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</si>
  <si>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</si>
  <si>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</si>
  <si>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</si>
  <si>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</si>
  <si>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</si>
  <si>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</si>
  <si>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</si>
  <si>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</si>
  <si>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</si>
  <si>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</si>
  <si>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</si>
  <si>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</si>
  <si>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</si>
  <si>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</si>
  <si>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</si>
  <si>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</si>
  <si>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</si>
  <si>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</si>
  <si>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</si>
  <si>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</si>
  <si>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</si>
  <si>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</si>
  <si>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</si>
  <si>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</si>
  <si>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</si>
  <si>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</si>
  <si>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</si>
  <si>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</si>
  <si>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</si>
  <si>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</si>
  <si>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</si>
  <si>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</si>
  <si>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</si>
  <si>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</si>
  <si>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</si>
  <si>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</si>
  <si>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</si>
  <si>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</si>
  <si>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</si>
  <si>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</si>
  <si>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</si>
  <si>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</si>
  <si>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</si>
  <si>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</si>
  <si>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</si>
  <si>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</si>
  <si>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</si>
  <si>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</si>
  <si>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</si>
  <si>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</si>
  <si>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</si>
  <si>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</si>
  <si>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</si>
  <si>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</si>
  <si>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</si>
  <si>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</si>
  <si>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</si>
  <si>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</si>
  <si>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</si>
  <si>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</si>
  <si>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</si>
  <si>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</si>
  <si>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</si>
  <si>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</si>
  <si>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</si>
  <si>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</si>
  <si>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</si>
  <si>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</si>
  <si>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</si>
  <si>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</si>
  <si>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</si>
  <si>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</si>
  <si>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</si>
  <si>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</si>
  <si>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</si>
  <si>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</si>
  <si>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</si>
  <si>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</si>
  <si>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</si>
  <si>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</si>
  <si>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</si>
  <si>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</si>
  <si>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</si>
  <si>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</si>
  <si>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</si>
  <si>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</si>
  <si>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</si>
  <si>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</si>
  <si>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</si>
  <si>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</si>
  <si>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</si>
  <si>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</si>
  <si>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</si>
  <si>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</si>
  <si>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</si>
  <si>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</si>
  <si>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</si>
  <si>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</si>
  <si>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</si>
  <si>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</si>
  <si>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</si>
  <si>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</si>
  <si>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</si>
  <si>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</si>
  <si>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</si>
  <si>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</si>
  <si>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</si>
  <si>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</si>
  <si>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</si>
  <si>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</si>
  <si>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</si>
  <si>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</si>
  <si>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</si>
  <si>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</si>
  <si>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</si>
  <si>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</si>
  <si>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</si>
  <si>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</si>
  <si>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</si>
  <si>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</si>
  <si>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</si>
  <si>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</si>
  <si>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</si>
  <si>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</si>
  <si>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</si>
  <si>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</si>
  <si>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</si>
  <si>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</si>
  <si>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</si>
  <si>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</si>
  <si>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</si>
  <si>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</si>
  <si>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</si>
  <si>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</si>
  <si>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</si>
  <si>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</si>
  <si>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</si>
  <si>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</si>
  <si>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</si>
  <si>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</si>
  <si>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</si>
  <si>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</si>
  <si>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</si>
  <si>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</si>
  <si>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</si>
  <si>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</si>
  <si>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</si>
  <si>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</si>
  <si>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</si>
  <si>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</si>
  <si>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</si>
  <si>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</si>
  <si>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</si>
  <si>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</si>
  <si>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</si>
  <si>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</si>
  <si>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</si>
  <si>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</si>
  <si>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</si>
  <si>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</si>
  <si>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</si>
  <si>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</si>
  <si>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</si>
  <si>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</si>
  <si>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</si>
  <si>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</si>
  <si>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</si>
  <si>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</si>
  <si>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</si>
  <si>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</si>
  <si>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</si>
  <si>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</si>
  <si>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</si>
  <si>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</si>
  <si>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</si>
  <si>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</si>
  <si>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</si>
  <si>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</si>
  <si>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</si>
  <si>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</si>
  <si>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</si>
  <si>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</si>
  <si>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</si>
  <si>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</si>
  <si>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</si>
  <si>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</si>
  <si>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</si>
  <si>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</si>
  <si>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</si>
  <si>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</si>
  <si>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</si>
  <si>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</si>
  <si>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</si>
  <si>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</si>
  <si>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</si>
  <si>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</si>
  <si>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</si>
  <si>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</si>
  <si>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</si>
  <si>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</si>
  <si>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</si>
  <si>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</si>
  <si>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</si>
  <si>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</si>
  <si>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</si>
  <si>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</si>
  <si>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</si>
  <si>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</si>
  <si>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</si>
  <si>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</si>
  <si>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</si>
  <si>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</si>
  <si>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</si>
  <si>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</si>
  <si>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</si>
  <si>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</si>
  <si>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</si>
  <si>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</si>
  <si>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</si>
  <si>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</si>
  <si>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</si>
  <si>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</si>
  <si>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</si>
  <si>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</si>
  <si>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</si>
  <si>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</si>
  <si>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</si>
  <si>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</si>
  <si>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</si>
  <si>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</si>
  <si>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</si>
  <si>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</si>
  <si>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</si>
  <si>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</si>
  <si>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</si>
  <si>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</si>
  <si>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</si>
  <si>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</si>
  <si>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</si>
  <si>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</si>
  <si>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</si>
  <si>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</si>
  <si>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</si>
  <si>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</si>
  <si>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</si>
  <si>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</si>
  <si>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</si>
  <si>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</si>
  <si>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</si>
  <si>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</si>
  <si>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</si>
  <si>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</si>
  <si>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</si>
  <si>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</si>
  <si>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</si>
  <si>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</si>
  <si>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</si>
  <si>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</si>
  <si>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</si>
  <si>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</si>
  <si>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</si>
  <si>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</si>
  <si>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</si>
  <si>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</si>
  <si>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</si>
  <si>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</si>
  <si>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</si>
  <si>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</si>
  <si>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</si>
  <si>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</si>
  <si>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</si>
  <si>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</si>
  <si>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</si>
  <si>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</si>
  <si>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</si>
  <si>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</si>
  <si>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</si>
  <si>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</si>
  <si>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</si>
  <si>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</si>
  <si>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</si>
  <si>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</si>
  <si>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</si>
  <si>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</si>
  <si>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</si>
  <si>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</si>
  <si>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</si>
  <si>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</si>
  <si>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</si>
  <si>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</si>
  <si>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</si>
  <si>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</si>
  <si>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</si>
  <si>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</si>
  <si>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</si>
  <si>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</si>
  <si>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</si>
  <si>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</si>
  <si>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</si>
  <si>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</si>
  <si>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</si>
  <si>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</si>
  <si>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</si>
  <si>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</si>
  <si>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</si>
  <si>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</si>
  <si>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</si>
  <si>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</si>
  <si>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</si>
  <si>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</si>
  <si>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</si>
  <si>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</si>
  <si>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</si>
  <si>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</si>
  <si>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</si>
  <si>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</si>
  <si>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</si>
  <si>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</si>
  <si>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</si>
  <si>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</si>
  <si>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</si>
  <si>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</si>
  <si>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</si>
  <si>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</si>
  <si>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</si>
  <si>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</si>
  <si>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</si>
  <si>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</si>
  <si>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</si>
  <si>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</si>
  <si>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</si>
  <si>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</si>
  <si>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</si>
  <si>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</si>
  <si>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</si>
  <si>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</si>
  <si>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</si>
  <si>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</si>
  <si>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</si>
  <si>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</si>
  <si>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</si>
  <si>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</si>
  <si>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</si>
  <si>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</si>
  <si>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</si>
  <si>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</si>
  <si>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</si>
  <si>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</si>
  <si>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</si>
  <si>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</si>
  <si>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</si>
  <si>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</si>
  <si>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</si>
  <si>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</si>
  <si>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</si>
  <si>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</si>
  <si>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</si>
  <si>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</si>
  <si>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</si>
  <si>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</si>
  <si>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</si>
  <si>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</si>
  <si>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</si>
  <si>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</si>
  <si>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</si>
  <si>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</si>
  <si>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</si>
  <si>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</si>
  <si>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</si>
  <si>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</si>
  <si>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</si>
  <si>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</si>
  <si>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</si>
  <si>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</si>
  <si>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</si>
  <si>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</si>
  <si>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</si>
  <si>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</si>
  <si>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</si>
  <si>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</si>
  <si>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</si>
  <si>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</si>
  <si>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</si>
  <si>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</si>
  <si>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</si>
  <si>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</si>
  <si>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</si>
  <si>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</si>
  <si>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</si>
  <si>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</si>
  <si>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</si>
  <si>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</si>
  <si>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</si>
  <si>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</si>
  <si>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</si>
  <si>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</si>
  <si>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</si>
  <si>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</si>
  <si>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</si>
  <si>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</si>
  <si>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</si>
  <si>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</si>
  <si>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</si>
  <si>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</si>
  <si>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</si>
  <si>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</si>
  <si>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</si>
  <si>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</si>
  <si>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</si>
  <si>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</si>
  <si>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</si>
  <si>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</si>
  <si>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</si>
  <si>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</si>
  <si>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</si>
  <si>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</si>
  <si>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</si>
  <si>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</si>
  <si>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</si>
  <si>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</si>
  <si>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</si>
  <si>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</si>
  <si>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</si>
  <si>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</si>
  <si>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</si>
  <si>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</si>
  <si>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</si>
  <si>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</si>
  <si>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</si>
  <si>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</si>
  <si>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</si>
  <si>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</si>
  <si>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</si>
  <si>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</si>
  <si>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</si>
  <si>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</si>
  <si>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</si>
  <si>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</si>
  <si>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</si>
  <si>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</si>
  <si>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</si>
  <si>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</si>
  <si>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</si>
  <si>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</si>
  <si>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</si>
  <si>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</si>
  <si>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</si>
  <si>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</si>
  <si>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</si>
  <si>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</si>
  <si>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</si>
  <si>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</si>
  <si>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</si>
  <si>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</si>
  <si>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</si>
  <si>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</si>
  <si>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</si>
  <si>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</si>
  <si>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</si>
  <si>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</si>
  <si>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</si>
  <si>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</si>
  <si>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</si>
  <si>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</si>
  <si>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</si>
  <si>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</si>
  <si>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</si>
  <si>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</si>
  <si>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</si>
  <si>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</si>
  <si>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</si>
  <si>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</si>
  <si>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</si>
  <si>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</si>
  <si>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</si>
  <si>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</si>
  <si>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</si>
  <si>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</si>
  <si>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</si>
  <si>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</si>
  <si>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</si>
  <si>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</si>
  <si>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</si>
  <si>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</si>
  <si>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</si>
  <si>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</si>
  <si>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</si>
  <si>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</si>
  <si>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</si>
  <si>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</si>
  <si>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</si>
  <si>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</si>
  <si>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</si>
  <si>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</si>
  <si>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</si>
  <si>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</si>
  <si>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</si>
  <si>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</si>
  <si>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</si>
  <si>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</si>
  <si>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</si>
  <si>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</si>
  <si>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</si>
  <si>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</si>
  <si>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</si>
  <si>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</si>
  <si>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</si>
  <si>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</si>
  <si>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</si>
  <si>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</si>
  <si>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</si>
  <si>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</si>
  <si>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</si>
  <si>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</si>
  <si>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</si>
  <si>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</si>
  <si>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</si>
  <si>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</si>
  <si>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</si>
  <si>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</si>
  <si>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</si>
  <si>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</si>
  <si>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</si>
  <si>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</si>
  <si>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</si>
  <si>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</si>
  <si>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</si>
  <si>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</si>
  <si>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</si>
  <si>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</si>
  <si>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</si>
  <si>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</si>
  <si>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</si>
  <si>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</si>
  <si>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</si>
  <si>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</si>
  <si>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</si>
  <si>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</si>
  <si>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</si>
  <si>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</si>
  <si>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</si>
  <si>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</si>
  <si>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</si>
  <si>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</si>
  <si>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</si>
  <si>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</si>
  <si>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</si>
  <si>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</si>
  <si>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</si>
  <si>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</si>
  <si>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</si>
  <si>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</si>
  <si>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</si>
  <si>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</si>
  <si>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</si>
  <si>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</si>
  <si>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</si>
  <si>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</si>
  <si>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</si>
  <si>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</si>
  <si>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</si>
  <si>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</si>
  <si>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</si>
  <si>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</si>
  <si>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</si>
  <si>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</si>
  <si>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</si>
  <si>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</si>
  <si>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</si>
  <si>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</si>
  <si>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</si>
  <si>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</si>
  <si>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</si>
  <si>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</si>
  <si>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</si>
  <si>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</si>
  <si>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</si>
  <si>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</si>
  <si>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</si>
  <si>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</si>
  <si>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</si>
  <si>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</si>
  <si>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</si>
  <si>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</si>
  <si>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</si>
  <si>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</si>
  <si>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</si>
  <si>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</si>
  <si>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</si>
  <si>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</si>
  <si>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</si>
  <si>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</si>
  <si>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</si>
  <si>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</si>
  <si>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</si>
  <si>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</si>
  <si>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</si>
  <si>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</si>
  <si>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</si>
  <si>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</si>
  <si>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</si>
  <si>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</si>
  <si>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</si>
  <si>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</si>
  <si>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</si>
  <si>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</si>
  <si>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</si>
  <si>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</si>
  <si>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</si>
  <si>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</si>
  <si>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</si>
  <si>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</si>
  <si>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</si>
  <si>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</si>
  <si>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</si>
  <si>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</si>
  <si>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</si>
  <si>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</si>
  <si>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</si>
  <si>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</si>
  <si>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</si>
  <si>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</si>
  <si>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</si>
  <si>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</si>
  <si>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</si>
  <si>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</si>
  <si>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</si>
  <si>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</si>
  <si>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</si>
  <si>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</si>
  <si>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</si>
  <si>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</si>
  <si>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</si>
  <si>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</si>
  <si>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</si>
  <si>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</si>
  <si>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</si>
  <si>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</si>
  <si>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</si>
  <si>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</si>
  <si>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</si>
  <si>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</si>
  <si>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</si>
  <si>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</si>
  <si>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</si>
  <si>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</si>
  <si>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</si>
  <si>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</si>
  <si>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</si>
  <si>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</si>
  <si>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</si>
  <si>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</si>
  <si>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</si>
  <si>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</si>
  <si>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</si>
  <si>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</si>
  <si>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</si>
  <si>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</si>
  <si>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</si>
  <si>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</si>
  <si>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</si>
  <si>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</si>
  <si>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</si>
  <si>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</si>
  <si>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</si>
  <si>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</si>
  <si>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</si>
  <si>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</si>
  <si>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</si>
  <si>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</si>
  <si>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</si>
  <si>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</si>
  <si>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</si>
  <si>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</si>
  <si>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</si>
  <si>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</si>
  <si>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</si>
  <si>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</si>
  <si>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</si>
  <si>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</si>
  <si>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</si>
  <si>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</si>
  <si>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</si>
  <si>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</si>
  <si>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</si>
  <si>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</si>
  <si>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</si>
  <si>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</si>
  <si>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</si>
  <si>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</si>
  <si>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</si>
  <si>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</si>
  <si>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</si>
  <si>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</si>
  <si>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</si>
  <si>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</si>
  <si>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</si>
  <si>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</si>
  <si>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</si>
  <si>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</si>
  <si>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</si>
  <si>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</si>
  <si>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</si>
  <si>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</si>
  <si>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</si>
  <si>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</si>
  <si>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</si>
  <si>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</si>
  <si>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</si>
  <si>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</si>
  <si>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</si>
  <si>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</si>
  <si>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</si>
  <si>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</si>
  <si>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</si>
  <si>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</si>
  <si>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</si>
  <si>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</si>
  <si>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</si>
  <si>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</si>
  <si>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</si>
  <si>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</si>
  <si>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</si>
  <si>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</si>
  <si>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</si>
  <si>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</si>
  <si>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</si>
  <si>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</si>
  <si>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</si>
  <si>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</si>
  <si>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</si>
  <si>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</si>
  <si>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</si>
  <si>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</si>
  <si>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</si>
  <si>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</si>
  <si>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</si>
  <si>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</si>
  <si>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</si>
  <si>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</si>
  <si>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</si>
  <si>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</si>
  <si>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</si>
  <si>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</si>
  <si>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</si>
  <si>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</si>
  <si>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</si>
  <si>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</si>
  <si>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</si>
  <si>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</si>
  <si>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</si>
  <si>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</si>
  <si>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</si>
  <si>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</si>
  <si>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</si>
  <si>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</si>
  <si>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</si>
  <si>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</si>
  <si>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</si>
  <si>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</si>
  <si>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</si>
  <si>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</si>
  <si>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</si>
  <si>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</si>
  <si>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</si>
  <si>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</si>
  <si>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</si>
  <si>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</si>
  <si>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</si>
  <si>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</si>
  <si>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</si>
  <si>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</si>
  <si>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</si>
  <si>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</si>
  <si>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</si>
  <si>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</si>
  <si>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</si>
  <si>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</si>
  <si>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</si>
  <si>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</si>
  <si>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</si>
  <si>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</si>
  <si>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</si>
  <si>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</si>
  <si>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</si>
  <si>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</si>
  <si>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</si>
  <si>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</si>
  <si>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</si>
  <si>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</si>
  <si>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</si>
  <si>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</si>
  <si>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</si>
  <si>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</si>
  <si>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</si>
  <si>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</si>
  <si>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</si>
  <si>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</si>
  <si>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</si>
  <si>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</si>
  <si>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</si>
  <si>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</si>
  <si>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</si>
  <si>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</si>
  <si>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</si>
  <si>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</si>
  <si>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</si>
  <si>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</si>
  <si>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</si>
  <si>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</si>
  <si>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</si>
  <si>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</si>
  <si>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</si>
  <si>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</si>
  <si>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</si>
  <si>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</si>
  <si>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</si>
  <si>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</si>
  <si>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</si>
  <si>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</si>
  <si>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</si>
  <si>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</si>
  <si>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</si>
  <si>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</si>
  <si>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</si>
  <si>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</si>
  <si>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</si>
  <si>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</si>
  <si>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</si>
  <si>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</si>
  <si>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</si>
  <si>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</si>
  <si>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</si>
  <si>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</si>
  <si>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</si>
  <si>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</si>
  <si>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</si>
  <si>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</si>
  <si>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</si>
  <si>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</si>
  <si>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</si>
  <si>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</si>
  <si>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</si>
  <si>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</si>
  <si>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</si>
  <si>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</si>
  <si>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</si>
  <si>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</si>
  <si>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</si>
  <si>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</si>
  <si>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</si>
  <si>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</si>
  <si>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</si>
  <si>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</si>
  <si>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</si>
  <si>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</si>
  <si>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</si>
  <si>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</si>
  <si>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</si>
  <si>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</si>
  <si>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</si>
  <si>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</si>
  <si>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</si>
  <si>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</si>
  <si>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</si>
  <si>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</si>
  <si>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</si>
  <si>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</si>
  <si>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</si>
  <si>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</si>
  <si>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</si>
  <si>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</si>
  <si>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</si>
  <si>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</si>
  <si>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</si>
  <si>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</si>
  <si>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</si>
  <si>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</si>
  <si>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</si>
  <si>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</si>
  <si>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</si>
  <si>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</si>
  <si>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</si>
  <si>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</si>
  <si>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</si>
  <si>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</si>
  <si>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</si>
  <si>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</si>
  <si>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</si>
  <si>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</si>
  <si>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</si>
  <si>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</si>
  <si>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</si>
  <si>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</si>
  <si>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</si>
  <si>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</si>
  <si>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</si>
  <si>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</si>
  <si>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</si>
  <si>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</si>
  <si>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</si>
  <si>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</si>
  <si>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</si>
  <si>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</si>
  <si>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</si>
  <si>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</si>
  <si>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</si>
  <si>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</si>
  <si>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</si>
  <si>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</si>
  <si>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</si>
  <si>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</si>
  <si>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</si>
  <si>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</si>
  <si>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</si>
  <si>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</si>
  <si>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</si>
  <si>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</si>
  <si>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</si>
  <si>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</si>
  <si>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</si>
  <si>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</si>
  <si>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</si>
  <si>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</si>
  <si>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</si>
  <si>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</si>
  <si>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</si>
  <si>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</si>
  <si>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</si>
  <si>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</si>
  <si>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</si>
  <si>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</si>
  <si>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</si>
  <si>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</si>
  <si>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</si>
  <si>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</si>
  <si>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</si>
  <si>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</si>
  <si>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</si>
  <si>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</si>
  <si>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</si>
  <si>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</si>
  <si>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</si>
  <si>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</si>
  <si>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</si>
  <si>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</si>
  <si>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</si>
  <si>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</si>
  <si>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</si>
  <si>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</si>
  <si>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</si>
  <si>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</si>
  <si>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</si>
  <si>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</si>
  <si>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</si>
  <si>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</si>
  <si>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</si>
  <si>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</si>
  <si>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</si>
  <si>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</si>
  <si>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</si>
  <si>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</si>
  <si>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</si>
  <si>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</si>
  <si>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</si>
  <si>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</si>
  <si>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</si>
  <si>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</si>
  <si>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</si>
  <si>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</si>
  <si>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</si>
  <si>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</si>
  <si>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</si>
  <si>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</si>
  <si>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</si>
  <si>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</si>
  <si>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</si>
  <si>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</si>
  <si>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</si>
  <si>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</si>
  <si>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</si>
  <si>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</si>
  <si>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</si>
  <si>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</si>
  <si>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</si>
  <si>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</si>
  <si>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</si>
  <si>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</si>
  <si>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</si>
  <si>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</si>
  <si>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</si>
  <si>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</si>
  <si>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</si>
  <si>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</si>
  <si>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</si>
  <si>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</si>
  <si>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</si>
  <si>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</si>
  <si>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</si>
  <si>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</si>
  <si>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</si>
  <si>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</si>
  <si>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</si>
  <si>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</si>
  <si>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</si>
  <si>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</si>
  <si>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</si>
  <si>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</si>
  <si>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</si>
  <si>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</si>
  <si>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</si>
  <si>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</si>
  <si>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</si>
  <si>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</si>
  <si>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</si>
  <si>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</si>
  <si>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</si>
  <si>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</si>
  <si>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</si>
  <si>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</si>
  <si>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</si>
  <si>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</si>
  <si>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</si>
  <si>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</si>
  <si>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</si>
  <si>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</si>
  <si>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</si>
  <si>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</si>
  <si>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</si>
  <si>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</si>
  <si>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</si>
  <si>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</si>
  <si>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</si>
  <si>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</si>
  <si>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</si>
  <si>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</si>
  <si>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</si>
  <si>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</si>
  <si>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</si>
  <si>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</si>
  <si>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</si>
  <si>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</si>
  <si>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</si>
  <si>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</si>
  <si>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</si>
  <si>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</si>
  <si>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</si>
  <si>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</si>
  <si>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</si>
  <si>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</si>
  <si>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</si>
  <si>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</si>
  <si>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</si>
  <si>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</si>
  <si>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</si>
  <si>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</si>
  <si>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</si>
  <si>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</si>
  <si>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</si>
  <si>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</si>
  <si>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</si>
  <si>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</si>
  <si>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</si>
  <si>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</si>
  <si>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</si>
  <si>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</si>
  <si>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</si>
  <si>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</si>
  <si>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</si>
  <si>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</si>
  <si>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</si>
  <si>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</si>
  <si>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</si>
  <si>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</si>
  <si>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</si>
  <si>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</si>
  <si>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</si>
  <si>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</si>
  <si>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</si>
  <si>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</si>
  <si>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</si>
  <si>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</si>
  <si>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</si>
  <si>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</si>
  <si>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</si>
  <si>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</si>
  <si>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</si>
  <si>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</si>
  <si>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</si>
  <si>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</si>
  <si>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</si>
  <si>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</si>
  <si>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</si>
  <si>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</si>
  <si>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</si>
  <si>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</si>
  <si>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</si>
  <si>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</si>
  <si>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</si>
  <si>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</si>
  <si>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</si>
  <si>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</si>
  <si>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</si>
  <si>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</si>
  <si>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</si>
  <si>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</si>
  <si>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</si>
  <si>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</si>
  <si>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</si>
  <si>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</si>
  <si>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</si>
  <si>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</si>
  <si>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</si>
  <si>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</si>
  <si>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</si>
  <si>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</si>
  <si>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</si>
  <si>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</si>
  <si>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</si>
  <si>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</si>
  <si>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</si>
  <si>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</si>
  <si>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</si>
  <si>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</si>
  <si>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</si>
  <si>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</si>
  <si>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</si>
  <si>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</si>
  <si>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</si>
  <si>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</si>
  <si>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</si>
  <si>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</si>
  <si>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</si>
  <si>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</si>
  <si>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</si>
  <si>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</si>
  <si>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</si>
  <si>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</si>
  <si>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</si>
  <si>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</si>
  <si>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</si>
  <si>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</si>
  <si>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</si>
  <si>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</si>
  <si>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</si>
  <si>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</si>
  <si>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</si>
  <si>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</si>
  <si>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</si>
  <si>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</si>
  <si>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</si>
  <si>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</si>
  <si>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</si>
  <si>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</si>
  <si>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</si>
  <si>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</si>
  <si>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</si>
  <si>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</si>
  <si>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</si>
  <si>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</si>
  <si>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</si>
  <si>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</si>
  <si>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</si>
  <si>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</si>
  <si>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</si>
  <si>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</si>
  <si>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</si>
  <si>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</si>
  <si>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</si>
  <si>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</si>
  <si>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</si>
  <si>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</si>
  <si>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</si>
  <si>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</si>
  <si>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</si>
  <si>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</si>
  <si>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</si>
  <si>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</si>
  <si>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</si>
  <si>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</si>
  <si>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</si>
  <si>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</si>
  <si>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</si>
  <si>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</si>
  <si>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</si>
  <si>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</si>
  <si>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</si>
  <si>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</si>
  <si>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</si>
  <si>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</si>
  <si>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</si>
  <si>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</si>
  <si>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</si>
  <si>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</si>
  <si>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</si>
  <si>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</si>
  <si>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</si>
  <si>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</si>
  <si>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</si>
  <si>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</si>
  <si>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</si>
  <si>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</si>
  <si>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</si>
  <si>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</si>
  <si>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</si>
  <si>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</si>
  <si>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</si>
  <si>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</si>
  <si>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</si>
  <si>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</si>
  <si>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</si>
  <si>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</si>
  <si>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</si>
  <si>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</si>
  <si>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</si>
  <si>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</si>
  <si>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</si>
  <si>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</si>
  <si>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</si>
  <si>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</si>
  <si>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</si>
  <si>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</si>
  <si>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</si>
  <si>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</si>
  <si>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</si>
  <si>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</si>
  <si>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</si>
  <si>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</si>
  <si>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</si>
  <si>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</si>
  <si>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</si>
  <si>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</si>
  <si>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</si>
  <si>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</si>
  <si>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</si>
  <si>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</si>
  <si>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</si>
  <si>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</si>
  <si>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</si>
  <si>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</si>
  <si>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</si>
  <si>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</si>
  <si>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</si>
  <si>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</si>
  <si>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</si>
  <si>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</si>
  <si>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</si>
  <si>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</si>
  <si>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</si>
  <si>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</si>
  <si>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</si>
  <si>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</si>
  <si>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</si>
  <si>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</si>
  <si>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</si>
  <si>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</si>
  <si>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</si>
  <si>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</si>
  <si>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</si>
  <si>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</si>
  <si>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</si>
  <si>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</si>
  <si>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</si>
  <si>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</si>
  <si>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</si>
  <si>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</si>
  <si>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</si>
  <si>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</si>
  <si>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</si>
  <si>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</si>
  <si>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</si>
  <si>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</si>
  <si>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</si>
  <si>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</si>
  <si>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</si>
  <si>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</si>
  <si>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</si>
  <si>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</si>
  <si>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</si>
  <si>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</si>
  <si>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</si>
  <si>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</si>
  <si>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</si>
  <si>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</si>
  <si>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</si>
  <si>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</si>
  <si>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</si>
  <si>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</si>
  <si>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</si>
  <si>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</si>
  <si>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</si>
  <si>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</si>
  <si>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</si>
  <si>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</si>
  <si>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</si>
  <si>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</si>
  <si>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</si>
  <si>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</si>
  <si>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</si>
  <si>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</si>
  <si>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</si>
  <si>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</si>
  <si>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</si>
  <si>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</si>
  <si>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</si>
  <si>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</si>
  <si>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</si>
  <si>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</si>
  <si>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</si>
  <si>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</si>
  <si>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</si>
  <si>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</si>
  <si>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</si>
  <si>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</si>
  <si>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</si>
  <si>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</si>
  <si>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</si>
  <si>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</si>
  <si>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</si>
  <si>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</si>
  <si>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</si>
  <si>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</si>
  <si>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</si>
  <si>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</si>
  <si>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</si>
  <si>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</si>
  <si>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</si>
  <si>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</si>
  <si>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</si>
  <si>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</si>
  <si>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</si>
  <si>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</si>
  <si>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</si>
  <si>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</si>
  <si>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</si>
  <si>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</si>
  <si>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</si>
  <si>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</si>
  <si>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</si>
  <si>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</si>
  <si>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</si>
  <si>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</si>
  <si>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</si>
  <si>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</si>
  <si>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</si>
  <si>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</si>
  <si>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</si>
  <si>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</si>
  <si>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</si>
  <si>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</si>
  <si>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</si>
  <si>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</si>
  <si>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</si>
  <si>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</si>
  <si>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</si>
  <si>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</si>
  <si>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</si>
  <si>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</si>
  <si>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</si>
  <si>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</si>
  <si>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</si>
  <si>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</si>
  <si>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</si>
  <si>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</si>
  <si>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</si>
  <si>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</si>
  <si>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</si>
  <si>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</si>
  <si>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</si>
  <si>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</si>
  <si>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</si>
  <si>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</si>
  <si>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</si>
  <si>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</si>
  <si>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</si>
  <si>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</si>
  <si>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</si>
  <si>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</si>
  <si>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</si>
  <si>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</si>
  <si>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</si>
  <si>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</si>
  <si>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</si>
  <si>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</si>
  <si>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</si>
  <si>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</si>
  <si>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</si>
  <si>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</si>
  <si>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</si>
  <si>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</si>
  <si>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</si>
  <si>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</si>
  <si>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</si>
  <si>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</si>
  <si>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</si>
  <si>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</si>
  <si>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</si>
  <si>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</si>
  <si>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</si>
  <si>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</si>
  <si>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</si>
  <si>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</si>
  <si>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</si>
  <si>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</si>
  <si>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</si>
  <si>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</si>
  <si>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</si>
  <si>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</si>
  <si>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</si>
  <si>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</si>
  <si>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</si>
  <si>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</si>
  <si>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</si>
  <si>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</si>
  <si>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</si>
  <si>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</si>
  <si>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</si>
  <si>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</si>
  <si>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</si>
  <si>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</si>
  <si>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</si>
  <si>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</si>
  <si>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</si>
  <si>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</si>
  <si>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</si>
  <si>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</si>
  <si>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</si>
  <si>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</si>
  <si>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</si>
  <si>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</si>
  <si>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</si>
  <si>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</si>
  <si>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</si>
  <si>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</si>
  <si>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</si>
  <si>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</si>
  <si>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</si>
  <si>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</si>
  <si>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</si>
  <si>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</si>
  <si>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</si>
  <si>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</si>
  <si>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</si>
  <si>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</si>
  <si>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</si>
  <si>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</si>
  <si>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</si>
  <si>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</si>
  <si>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</si>
  <si>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</si>
  <si>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</si>
  <si>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</si>
  <si>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</si>
  <si>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</si>
  <si>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</si>
  <si>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</si>
  <si>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</si>
  <si>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</si>
  <si>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</si>
  <si>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</si>
  <si>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</si>
  <si>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</si>
  <si>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</si>
  <si>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</si>
  <si>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</si>
  <si>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</si>
  <si>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</si>
  <si>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</si>
  <si>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</si>
  <si>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</si>
  <si>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</si>
  <si>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</si>
  <si>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</si>
  <si>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</si>
  <si>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</si>
  <si>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</si>
  <si>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</si>
  <si>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</si>
  <si>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</si>
  <si>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</si>
  <si>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</si>
  <si>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</si>
  <si>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</si>
  <si>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</si>
  <si>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</si>
  <si>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</si>
  <si>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</si>
  <si>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</si>
  <si>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</si>
  <si>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</si>
  <si>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</si>
  <si>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</si>
  <si>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</si>
  <si>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</si>
  <si>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</si>
  <si>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</si>
  <si>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</si>
  <si>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</si>
  <si>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</si>
  <si>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</si>
  <si>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</si>
  <si>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</si>
  <si>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</si>
  <si>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</si>
  <si>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</si>
  <si>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</si>
  <si>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</si>
  <si>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</si>
  <si>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</si>
  <si>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</si>
  <si>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</si>
  <si>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</si>
  <si>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</si>
  <si>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</si>
  <si>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</si>
  <si>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</si>
  <si>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</si>
  <si>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</si>
  <si>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</si>
  <si>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</si>
  <si>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</si>
  <si>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</si>
  <si>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</si>
  <si>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</si>
  <si>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</si>
  <si>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</si>
  <si>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</si>
  <si>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</si>
  <si>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</si>
  <si>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</si>
  <si>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</si>
  <si>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</si>
  <si>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</si>
  <si>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</si>
  <si>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</si>
  <si>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</si>
  <si>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</si>
  <si>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</si>
  <si>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</si>
  <si>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</si>
  <si>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</si>
  <si>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</si>
  <si>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</si>
  <si>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</si>
  <si>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</si>
  <si>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</si>
  <si>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</si>
  <si>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</si>
  <si>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</si>
  <si>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</si>
  <si>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</si>
  <si>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</si>
  <si>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</si>
  <si>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</si>
  <si>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</si>
  <si>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</si>
  <si>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</si>
  <si>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</si>
  <si>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</si>
  <si>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</si>
  <si>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</si>
  <si>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</si>
  <si>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</si>
  <si>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</si>
  <si>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</si>
  <si>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</si>
  <si>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</si>
  <si>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</si>
  <si>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</si>
  <si>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</si>
  <si>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</si>
  <si>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</si>
  <si>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</si>
  <si>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</si>
  <si>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</si>
  <si>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</si>
  <si>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</si>
  <si>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</si>
  <si>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</si>
  <si>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</si>
  <si>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</si>
  <si>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</si>
  <si>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</si>
  <si>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</si>
  <si>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</si>
  <si>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</si>
  <si>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</si>
  <si>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</si>
  <si>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</si>
  <si>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</si>
  <si>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</si>
  <si>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</si>
  <si>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</si>
  <si>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</si>
  <si>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</si>
  <si>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</si>
  <si>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</si>
  <si>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</si>
  <si>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</si>
  <si>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</si>
  <si>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</si>
  <si>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</si>
  <si>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</si>
  <si>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</si>
  <si>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</si>
  <si>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</si>
  <si>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</si>
  <si>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</si>
  <si>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</si>
  <si>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</si>
  <si>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</si>
  <si>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</si>
  <si>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</si>
  <si>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</si>
  <si>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</si>
  <si>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</si>
  <si>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</si>
  <si>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</si>
  <si>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</si>
  <si>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</si>
  <si>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</si>
  <si>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</si>
  <si>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</si>
  <si>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</si>
  <si>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</si>
  <si>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</si>
  <si>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</si>
  <si>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</si>
  <si>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</si>
  <si>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</si>
  <si>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</si>
  <si>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</si>
  <si>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</si>
  <si>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</si>
  <si>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</si>
  <si>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</si>
  <si>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</si>
  <si>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</si>
  <si>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</si>
  <si>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</si>
  <si>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</si>
  <si>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</si>
  <si>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</si>
  <si>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</si>
  <si>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</si>
  <si>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</si>
  <si>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</si>
  <si>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</si>
  <si>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</si>
  <si>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</si>
  <si>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</si>
  <si>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</si>
  <si>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</si>
  <si>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</si>
  <si>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</si>
  <si>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</si>
  <si>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</si>
  <si>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</si>
  <si>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</si>
  <si>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</si>
  <si>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</si>
  <si>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</si>
  <si>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</si>
  <si>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</si>
  <si>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</si>
  <si>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</si>
  <si>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</si>
  <si>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</si>
  <si>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</si>
  <si>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</si>
  <si>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</si>
  <si>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</si>
  <si>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</si>
  <si>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</si>
  <si>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</si>
  <si>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</si>
  <si>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</si>
  <si>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</si>
  <si>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</si>
  <si>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</si>
  <si>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</si>
  <si>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</si>
  <si>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</si>
  <si>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</si>
  <si>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</si>
  <si>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</si>
  <si>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</si>
  <si>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</si>
  <si>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</si>
  <si>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</si>
  <si>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</si>
  <si>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</si>
  <si>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</si>
  <si>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</si>
  <si>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</si>
  <si>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</si>
  <si>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</si>
  <si>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</si>
  <si>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</si>
  <si>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</si>
  <si>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</si>
  <si>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</si>
  <si>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</si>
  <si>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</si>
  <si>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</si>
  <si>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</si>
  <si>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</si>
  <si>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</si>
  <si>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</si>
  <si>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</si>
  <si>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</si>
  <si>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</si>
  <si>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</si>
  <si>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</si>
  <si>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</si>
  <si>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</si>
  <si>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</si>
  <si>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</si>
  <si>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</si>
  <si>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</si>
  <si>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</si>
  <si>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</si>
  <si>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</si>
  <si>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</si>
  <si>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</si>
  <si>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</si>
  <si>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</si>
  <si>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</si>
  <si>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</si>
  <si>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</si>
  <si>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</si>
  <si>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</si>
  <si>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</si>
  <si>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</si>
  <si>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</si>
  <si>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</si>
  <si>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</si>
  <si>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</si>
  <si>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</si>
  <si>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</si>
  <si>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</si>
  <si>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</si>
  <si>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</si>
  <si>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</si>
  <si>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</si>
  <si>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</si>
  <si>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</si>
  <si>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</si>
  <si>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</si>
  <si>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</si>
  <si>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</si>
  <si>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</si>
  <si>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</si>
  <si>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</si>
  <si>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</si>
  <si>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</si>
  <si>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</si>
  <si>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</si>
  <si>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</si>
  <si>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</si>
  <si>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</si>
  <si>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</si>
  <si>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</si>
  <si>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</si>
  <si>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</si>
  <si>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</si>
  <si>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</si>
  <si>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</si>
  <si>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</si>
  <si>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</si>
  <si>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</si>
  <si>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</si>
  <si>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</si>
  <si>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</si>
  <si>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</si>
  <si>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</si>
  <si>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</si>
  <si>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</si>
  <si>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</si>
  <si>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</si>
  <si>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</si>
  <si>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</si>
  <si>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</si>
  <si>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</si>
  <si>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</si>
  <si>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</si>
  <si>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</si>
  <si>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</si>
  <si>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</si>
  <si>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</si>
  <si>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</si>
  <si>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</si>
  <si>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</si>
  <si>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</si>
  <si>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</si>
  <si>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</si>
  <si>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</si>
  <si>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</si>
  <si>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</si>
  <si>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</si>
  <si>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</si>
  <si>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</si>
  <si>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</si>
  <si>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</si>
  <si>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</si>
  <si>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</si>
  <si>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</si>
  <si>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</si>
  <si>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</si>
  <si>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</si>
  <si>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</si>
  <si>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</si>
  <si>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</si>
  <si>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</si>
  <si>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</si>
  <si>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</si>
  <si>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</si>
  <si>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</si>
  <si>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</si>
  <si>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</si>
  <si>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</si>
  <si>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</si>
  <si>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</si>
  <si>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</si>
  <si>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</si>
  <si>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</si>
  <si>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</si>
  <si>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</si>
  <si>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</si>
  <si>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</si>
  <si>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</si>
  <si>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</si>
  <si>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</si>
  <si>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</si>
  <si>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</si>
  <si>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</si>
  <si>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</si>
  <si>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</si>
  <si>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</si>
  <si>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</si>
  <si>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</si>
  <si>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</si>
  <si>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</si>
  <si>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</si>
  <si>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</si>
  <si>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</si>
  <si>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</si>
  <si>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</si>
  <si>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</si>
  <si>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</si>
  <si>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</si>
  <si>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</si>
  <si>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</si>
  <si>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</si>
  <si>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</si>
  <si>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</si>
  <si>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</si>
  <si>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</si>
  <si>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</si>
  <si>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</si>
  <si>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</si>
  <si>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</si>
  <si>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</si>
  <si>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</si>
  <si>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</si>
  <si>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</si>
  <si>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</si>
  <si>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</si>
  <si>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</si>
  <si>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</si>
  <si>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</si>
  <si>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</si>
  <si>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</si>
  <si>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</si>
  <si>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</si>
  <si>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</si>
  <si>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</si>
  <si>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</si>
  <si>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</si>
  <si>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</si>
  <si>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</si>
  <si>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</si>
  <si>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</si>
  <si>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</si>
  <si>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</si>
  <si>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</si>
  <si>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</si>
  <si>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</si>
  <si>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</si>
  <si>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</si>
  <si>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</si>
  <si>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</si>
  <si>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</si>
  <si>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</si>
  <si>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</si>
  <si>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</si>
  <si>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</si>
  <si>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</si>
  <si>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</si>
  <si>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</si>
  <si>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</si>
  <si>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</si>
  <si>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</si>
  <si>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</si>
  <si>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</si>
  <si>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</si>
  <si>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</si>
  <si>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</si>
  <si>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</si>
  <si>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</si>
  <si>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</si>
  <si>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</si>
  <si>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</si>
  <si>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</si>
  <si>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</si>
  <si>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</si>
  <si>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</si>
  <si>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</si>
  <si>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</si>
  <si>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</si>
  <si>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</si>
  <si>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</si>
  <si>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</si>
  <si>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</si>
  <si>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</si>
  <si>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</si>
  <si>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</si>
  <si>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</si>
  <si>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</si>
  <si>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</si>
  <si>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</si>
  <si>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</si>
  <si>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</si>
  <si>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</si>
  <si>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</si>
  <si>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</si>
  <si>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</si>
  <si>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</si>
  <si>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</si>
  <si>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</si>
  <si>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</si>
  <si>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</si>
  <si>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</si>
  <si>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</si>
  <si>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</si>
  <si>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</si>
  <si>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</si>
  <si>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</si>
  <si>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</si>
  <si>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</si>
  <si>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</si>
  <si>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</si>
  <si>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</si>
  <si>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</si>
  <si>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</si>
  <si>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</si>
  <si>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</si>
  <si>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</si>
  <si>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</si>
  <si>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</si>
  <si>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</si>
  <si>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</si>
  <si>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</si>
  <si>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</si>
  <si>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</si>
  <si>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</si>
  <si>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</si>
  <si>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</si>
  <si>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</si>
  <si>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</si>
  <si>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</si>
  <si>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</si>
  <si>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</si>
  <si>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</si>
  <si>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</si>
  <si>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</si>
  <si>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</si>
  <si>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</si>
  <si>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</si>
  <si>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</si>
  <si>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</si>
  <si>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</si>
  <si>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</si>
  <si>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</si>
  <si>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</si>
  <si>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</si>
  <si>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</si>
  <si>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</si>
  <si>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</si>
  <si>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</si>
  <si>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</si>
  <si>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</si>
  <si>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</si>
  <si>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</si>
  <si>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</si>
  <si>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</si>
  <si>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</si>
  <si>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</si>
  <si>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</si>
  <si>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</si>
  <si>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</si>
  <si>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</si>
  <si>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</si>
  <si>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</si>
  <si>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</si>
  <si>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</si>
  <si>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</si>
  <si>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</si>
  <si>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</si>
  <si>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</si>
  <si>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</si>
  <si>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</si>
  <si>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</si>
  <si>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</si>
  <si>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</si>
  <si>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</si>
  <si>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</si>
  <si>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</si>
  <si>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</si>
  <si>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</si>
  <si>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</si>
  <si>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</si>
  <si>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</si>
  <si>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</si>
  <si>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</si>
  <si>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</si>
  <si>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</si>
  <si>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</si>
  <si>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</si>
  <si>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</si>
  <si>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</si>
  <si>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</si>
  <si>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</si>
  <si>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</si>
  <si>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</si>
  <si>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</si>
  <si>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</si>
  <si>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</si>
  <si>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</si>
  <si>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</si>
  <si>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</si>
  <si>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</si>
  <si>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</si>
  <si>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</si>
  <si>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</si>
  <si>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</si>
  <si>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</si>
  <si>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</si>
  <si>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</si>
  <si>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</si>
  <si>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</si>
  <si>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</si>
  <si>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</si>
  <si>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</si>
  <si>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</si>
  <si>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</si>
  <si>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</si>
  <si>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</si>
  <si>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</si>
  <si>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</si>
  <si>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</si>
  <si>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</si>
  <si>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</si>
  <si>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</si>
  <si>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</si>
  <si>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</si>
  <si>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</si>
  <si>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</si>
  <si>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</si>
  <si>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</si>
  <si>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</si>
  <si>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</si>
  <si>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</si>
  <si>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</si>
  <si>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</si>
  <si>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</si>
  <si>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</si>
  <si>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</si>
  <si>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</si>
  <si>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</si>
  <si>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</si>
  <si>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</si>
  <si>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</si>
  <si>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</si>
  <si>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</si>
  <si>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</si>
  <si>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</si>
  <si>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</si>
  <si>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</si>
  <si>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</si>
  <si>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</si>
  <si>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</si>
  <si>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</si>
  <si>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</si>
  <si>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</si>
  <si>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</si>
  <si>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</si>
  <si>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</si>
  <si>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</si>
  <si>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</si>
  <si>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</si>
  <si>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</si>
  <si>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</si>
  <si>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</si>
  <si>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</si>
  <si>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</si>
  <si>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</si>
  <si>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</si>
  <si>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</si>
  <si>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</si>
  <si>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</si>
  <si>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</si>
  <si>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</si>
  <si>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</si>
  <si>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</si>
  <si>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</si>
  <si>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</si>
  <si>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</si>
  <si>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</si>
  <si>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</si>
  <si>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</si>
  <si>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</si>
  <si>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</si>
  <si>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</si>
  <si>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</si>
  <si>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</si>
  <si>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</si>
  <si>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</si>
  <si>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</si>
  <si>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</si>
  <si>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</si>
  <si>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</si>
  <si>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</si>
  <si>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</si>
  <si>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</si>
  <si>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</si>
  <si>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</si>
  <si>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</si>
  <si>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</si>
  <si>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</si>
  <si>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</si>
  <si>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</si>
  <si>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</si>
  <si>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</si>
  <si>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</si>
  <si>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</si>
  <si>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</si>
  <si>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</si>
  <si>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</si>
  <si>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</si>
  <si>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</si>
  <si>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</si>
  <si>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</si>
  <si>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</si>
  <si>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</si>
  <si>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</si>
  <si>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</si>
  <si>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</si>
  <si>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</si>
  <si>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</si>
  <si>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</si>
  <si>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</si>
  <si>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</si>
  <si>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</si>
  <si>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</si>
  <si>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</si>
  <si>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</si>
  <si>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</si>
  <si>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</si>
  <si>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</si>
  <si>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</si>
  <si>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</si>
  <si>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</si>
  <si>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</si>
  <si>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</si>
  <si>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</si>
  <si>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</si>
  <si>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</si>
  <si>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</si>
  <si>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</si>
  <si>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</si>
  <si>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</si>
  <si>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</si>
  <si>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</si>
  <si>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</si>
  <si>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</si>
  <si>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</si>
  <si>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</si>
  <si>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</si>
  <si>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</si>
  <si>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</si>
  <si>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</si>
  <si>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</si>
  <si>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</si>
  <si>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</si>
  <si>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</si>
  <si>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</si>
  <si>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</si>
  <si>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</si>
  <si>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</si>
  <si>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</si>
  <si>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</si>
  <si>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</si>
  <si>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</si>
  <si>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</si>
  <si>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</si>
  <si>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</si>
  <si>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</si>
  <si>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</si>
  <si>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</si>
  <si>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</si>
  <si>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</si>
  <si>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</si>
  <si>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</si>
  <si>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</si>
  <si>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</si>
  <si>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</si>
  <si>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</si>
  <si>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</si>
  <si>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</si>
  <si>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</si>
  <si>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</si>
  <si>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</si>
  <si>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</si>
  <si>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</si>
  <si>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</si>
  <si>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</si>
  <si>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</si>
  <si>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</si>
  <si>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</si>
  <si>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</si>
  <si>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</si>
  <si>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</si>
  <si>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</si>
  <si>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</si>
  <si>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</si>
  <si>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</si>
  <si>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</si>
  <si>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</si>
  <si>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</si>
  <si>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</si>
  <si>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</si>
  <si>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</si>
  <si>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</si>
  <si>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</si>
  <si>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</si>
  <si>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</si>
  <si>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</si>
  <si>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</si>
  <si>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</si>
  <si>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</si>
  <si>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</si>
  <si>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</si>
  <si>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</si>
  <si>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</si>
  <si>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</si>
  <si>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</si>
  <si>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</si>
  <si>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</si>
  <si>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</si>
  <si>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</si>
  <si>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</si>
  <si>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</si>
  <si>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</si>
  <si>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</si>
  <si>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</si>
  <si>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</si>
  <si>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</si>
  <si>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</si>
  <si>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</si>
  <si>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</si>
  <si>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</si>
  <si>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</si>
  <si>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</si>
  <si>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</si>
  <si>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</si>
  <si>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</si>
  <si>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</si>
  <si>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</si>
  <si>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</si>
  <si>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</si>
  <si>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</si>
  <si>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</si>
  <si>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</si>
  <si>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</si>
  <si>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</si>
  <si>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</si>
  <si>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</si>
  <si>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</si>
  <si>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</si>
  <si>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</si>
  <si>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</si>
  <si>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</si>
  <si>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</si>
  <si>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</si>
  <si>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</si>
  <si>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</si>
  <si>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</si>
  <si>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</si>
  <si>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</si>
  <si>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</si>
  <si>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</si>
  <si>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</si>
  <si>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</si>
  <si>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</si>
  <si>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</si>
  <si>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</si>
  <si>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</si>
  <si>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</si>
  <si>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</si>
  <si>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</si>
  <si>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</si>
  <si>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</si>
  <si>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</si>
  <si>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</si>
  <si>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</si>
  <si>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</si>
  <si>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</si>
  <si>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</si>
  <si>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</si>
  <si>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</si>
  <si>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</si>
  <si>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</si>
  <si>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</si>
  <si>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</si>
  <si>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</si>
  <si>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</si>
  <si>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</si>
  <si>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</si>
  <si>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</si>
  <si>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</si>
  <si>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</si>
  <si>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</si>
  <si>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</si>
  <si>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</si>
  <si>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</si>
  <si>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</si>
  <si>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</si>
  <si>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</si>
  <si>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</si>
  <si>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</si>
  <si>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</si>
  <si>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</si>
  <si>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</si>
  <si>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</si>
  <si>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</si>
  <si>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</si>
  <si>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</si>
  <si>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</si>
  <si>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</si>
  <si>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</si>
  <si>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</si>
  <si>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</si>
  <si>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</si>
  <si>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</si>
  <si>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</si>
  <si>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</si>
  <si>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</si>
  <si>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</si>
  <si>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</si>
  <si>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</si>
  <si>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</si>
  <si>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</si>
  <si>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</si>
  <si>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</si>
  <si>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</si>
  <si>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</si>
  <si>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</si>
  <si>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</si>
  <si>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</si>
  <si>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</si>
  <si>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</si>
  <si>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</si>
  <si>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</si>
  <si>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</si>
  <si>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</si>
  <si>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</si>
  <si>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</si>
  <si>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</si>
  <si>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</si>
  <si>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</si>
  <si>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</si>
  <si>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</si>
  <si>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</si>
  <si>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</si>
  <si>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</si>
  <si>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</si>
  <si>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</si>
  <si>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</si>
  <si>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</si>
  <si>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</si>
  <si>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</si>
  <si>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</si>
  <si>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</si>
  <si>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</si>
  <si>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</si>
  <si>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</si>
  <si>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</si>
  <si>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</si>
  <si>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</si>
  <si>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</si>
  <si>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</si>
  <si>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</si>
  <si>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</si>
  <si>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</si>
  <si>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</si>
  <si>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</si>
  <si>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</si>
  <si>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</si>
  <si>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</si>
  <si>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</si>
  <si>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</si>
  <si>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</si>
  <si>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</si>
  <si>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</si>
  <si>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</si>
  <si>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</si>
  <si>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</si>
  <si>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</si>
  <si>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</si>
  <si>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</si>
  <si>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</si>
  <si>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</si>
  <si>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</si>
  <si>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</si>
  <si>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</si>
  <si>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</si>
  <si>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</si>
  <si>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</si>
  <si>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</si>
  <si>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</si>
  <si>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</si>
  <si>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</si>
  <si>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</si>
  <si>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</si>
  <si>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</si>
  <si>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</si>
  <si>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</si>
  <si>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</si>
  <si>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</si>
  <si>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</si>
  <si>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</si>
  <si>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</si>
  <si>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</si>
  <si>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</si>
  <si>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</si>
  <si>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</si>
  <si>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</si>
  <si>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</si>
  <si>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</si>
  <si>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</si>
  <si>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</si>
  <si>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</si>
  <si>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</si>
  <si>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</si>
  <si>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</si>
  <si>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</si>
  <si>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</si>
  <si>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</si>
  <si>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</si>
  <si>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</si>
  <si>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</si>
  <si>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</si>
  <si>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</si>
  <si>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</si>
  <si>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</si>
  <si>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</si>
  <si>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</si>
  <si>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</si>
  <si>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</si>
  <si>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</si>
  <si>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</si>
  <si>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</si>
  <si>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</si>
  <si>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</si>
  <si>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</si>
  <si>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</si>
  <si>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</si>
  <si>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</si>
  <si>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</si>
  <si>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</si>
  <si>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</si>
  <si>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</si>
  <si>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</si>
  <si>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</si>
  <si>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</si>
  <si>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</si>
  <si>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</si>
  <si>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</si>
  <si>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</si>
  <si>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</si>
  <si>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</si>
  <si>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</si>
  <si>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</si>
  <si>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</si>
  <si>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</si>
  <si>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</si>
  <si>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</si>
  <si>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</si>
  <si>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</si>
  <si>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</si>
  <si>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</si>
  <si>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</si>
  <si>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</si>
  <si>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</si>
  <si>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</si>
  <si>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</si>
  <si>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</si>
  <si>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</si>
  <si>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</si>
  <si>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</si>
  <si>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</si>
  <si>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</si>
  <si>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</si>
  <si>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</si>
  <si>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</si>
  <si>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</si>
  <si>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</si>
  <si>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</si>
  <si>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</si>
  <si>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</si>
  <si>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</si>
  <si>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</si>
  <si>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</si>
  <si>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</si>
  <si>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</si>
  <si>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</si>
  <si>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</si>
  <si>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</si>
  <si>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</si>
  <si>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</si>
  <si>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</si>
  <si>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</si>
  <si>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</si>
  <si>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</si>
  <si>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</si>
  <si>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</si>
  <si>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</si>
  <si>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</si>
  <si>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</si>
  <si>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</si>
  <si>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</si>
  <si>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</si>
  <si>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</si>
  <si>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</si>
  <si>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</si>
  <si>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</si>
  <si>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</si>
  <si>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</si>
  <si>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</si>
  <si>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</si>
  <si>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</si>
  <si>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</si>
  <si>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</si>
  <si>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</si>
  <si>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</si>
  <si>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</si>
  <si>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</si>
  <si>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</si>
  <si>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</si>
  <si>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</si>
  <si>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</si>
  <si>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</si>
  <si>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</si>
  <si>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</si>
  <si>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</si>
  <si>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</si>
  <si>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</si>
  <si>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</si>
  <si>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</si>
  <si>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</si>
  <si>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</si>
  <si>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</si>
  <si>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</si>
  <si>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</si>
  <si>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</si>
  <si>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</si>
  <si>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</si>
  <si>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</si>
  <si>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</si>
  <si>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</si>
  <si>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</si>
  <si>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</si>
  <si>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</si>
  <si>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</si>
  <si>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</si>
  <si>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</si>
  <si>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</si>
  <si>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</si>
  <si>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</si>
  <si>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</si>
  <si>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</si>
  <si>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</si>
  <si>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</si>
  <si>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</si>
  <si>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</si>
  <si>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</si>
  <si>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</si>
  <si>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</si>
  <si>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</si>
  <si>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</si>
  <si>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</si>
  <si>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</si>
  <si>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</si>
  <si>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</si>
  <si>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</si>
  <si>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</si>
  <si>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</si>
  <si>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</si>
  <si>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</si>
  <si>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</si>
  <si>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</si>
  <si>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</si>
  <si>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</si>
  <si>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</si>
  <si>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</si>
  <si>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</si>
  <si>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</si>
  <si>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</si>
  <si>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</si>
  <si>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</si>
  <si>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</si>
  <si>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</si>
  <si>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</si>
  <si>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</si>
  <si>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</si>
  <si>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</si>
  <si>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</si>
  <si>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</si>
  <si>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</si>
  <si>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</si>
  <si>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</si>
  <si>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</si>
  <si>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</si>
  <si>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</si>
  <si>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</si>
  <si>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</si>
  <si>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</si>
  <si>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</si>
  <si>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</si>
  <si>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</si>
  <si>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</si>
  <si>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</si>
  <si>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</si>
  <si>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</si>
  <si>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</si>
  <si>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</si>
  <si>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</si>
  <si>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</si>
  <si>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</si>
  <si>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</si>
  <si>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</si>
  <si>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</si>
  <si>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</si>
  <si>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</si>
  <si>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</si>
  <si>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</si>
  <si>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</si>
  <si>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</si>
  <si>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</si>
  <si>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</si>
  <si>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</si>
  <si>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</si>
  <si>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</si>
  <si>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</si>
  <si>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</si>
  <si>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</si>
  <si>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</si>
  <si>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</si>
  <si>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</si>
  <si>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</si>
  <si>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</si>
  <si>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</si>
  <si>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</si>
  <si>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</si>
  <si>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</si>
  <si>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</si>
  <si>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</si>
  <si>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</si>
  <si>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</si>
  <si>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</si>
  <si>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</si>
  <si>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</si>
  <si>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</si>
  <si>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</si>
  <si>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</si>
  <si>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</si>
  <si>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</si>
  <si>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</si>
  <si>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</si>
  <si>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</si>
  <si>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</si>
  <si>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</si>
  <si>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</si>
  <si>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</si>
  <si>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</si>
  <si>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</si>
  <si>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</si>
  <si>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</si>
  <si>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</si>
  <si>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</si>
  <si>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</si>
  <si>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</si>
  <si>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</si>
  <si>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</si>
  <si>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</si>
  <si>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</si>
  <si>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</si>
  <si>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</si>
  <si>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</si>
  <si>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</si>
  <si>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</si>
  <si>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</si>
  <si>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</si>
  <si>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</si>
  <si>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</si>
  <si>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</si>
  <si>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</si>
  <si>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</si>
  <si>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</si>
  <si>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</si>
  <si>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</si>
  <si>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</si>
  <si>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</si>
  <si>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</si>
  <si>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</si>
  <si>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</si>
  <si>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</si>
  <si>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</si>
  <si>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</si>
  <si>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</si>
  <si>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</si>
  <si>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</si>
  <si>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</si>
  <si>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</si>
  <si>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</si>
  <si>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</si>
  <si>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</si>
  <si>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</si>
  <si>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</si>
  <si>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</si>
  <si>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</si>
  <si>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</si>
  <si>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</si>
  <si>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</si>
  <si>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</si>
  <si>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</si>
  <si>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</si>
  <si>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</si>
  <si>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</si>
  <si>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</si>
  <si>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</si>
  <si>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</si>
  <si>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</si>
  <si>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</si>
  <si>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</si>
  <si>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</si>
  <si>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</si>
  <si>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</si>
  <si>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</si>
  <si>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</si>
  <si>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</si>
  <si>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</si>
  <si>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</si>
  <si>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</si>
  <si>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</si>
  <si>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</si>
  <si>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</si>
  <si>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</si>
  <si>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</si>
  <si>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</si>
  <si>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</si>
  <si>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</si>
  <si>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</si>
  <si>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</si>
  <si>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</si>
  <si>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</si>
  <si>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</si>
  <si>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</si>
  <si>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</si>
  <si>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</si>
  <si>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</si>
  <si>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</si>
  <si>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</si>
  <si>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</si>
  <si>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</si>
  <si>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</si>
  <si>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</si>
  <si>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</si>
  <si>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</si>
  <si>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</si>
  <si>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</si>
  <si>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</si>
  <si>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</si>
  <si>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</si>
  <si>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</si>
  <si>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</si>
  <si>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</si>
  <si>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</si>
  <si>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</si>
  <si>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</si>
  <si>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</si>
  <si>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</si>
  <si>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</si>
  <si>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</si>
  <si>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</si>
  <si>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</si>
  <si>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</si>
  <si>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</si>
  <si>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</si>
  <si>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</si>
  <si>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</si>
  <si>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</si>
  <si>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</si>
  <si>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</si>
  <si>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</si>
  <si>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</si>
  <si>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</si>
  <si>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</si>
  <si>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</si>
  <si>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</si>
  <si>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</si>
  <si>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</si>
  <si>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</si>
  <si>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</si>
  <si>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</si>
  <si>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</si>
  <si>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</si>
  <si>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</si>
  <si>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</si>
  <si>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</si>
  <si>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</si>
  <si>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</si>
  <si>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</si>
  <si>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</si>
  <si>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</si>
  <si>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</si>
  <si>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</si>
  <si>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</si>
  <si>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</si>
  <si>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</si>
  <si>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</si>
  <si>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</si>
  <si>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</si>
  <si>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</si>
  <si>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</si>
  <si>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</si>
  <si>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</si>
  <si>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</si>
  <si>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</si>
  <si>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</si>
  <si>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</si>
  <si>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</si>
  <si>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</si>
  <si>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</si>
  <si>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</si>
  <si>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</si>
  <si>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</si>
  <si>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</si>
  <si>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</si>
  <si>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</si>
  <si>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</si>
  <si>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</si>
  <si>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</si>
  <si>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</si>
  <si>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</si>
  <si>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</si>
  <si>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</si>
  <si>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</si>
  <si>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</si>
  <si>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</si>
  <si>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</si>
  <si>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</si>
  <si>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</si>
  <si>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</si>
  <si>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</si>
  <si>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</si>
  <si>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</si>
  <si>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</si>
  <si>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</si>
  <si>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</si>
  <si>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</si>
  <si>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</si>
  <si>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</si>
  <si>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</si>
  <si>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</si>
  <si>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</si>
  <si>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</si>
  <si>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</si>
  <si>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</si>
  <si>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</si>
  <si>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</si>
  <si>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</si>
  <si>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</si>
  <si>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</si>
  <si>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</si>
  <si>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</si>
  <si>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</si>
  <si>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</si>
  <si>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</si>
  <si>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</si>
  <si>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</si>
  <si>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</si>
  <si>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</si>
  <si>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</si>
  <si>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</si>
  <si>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</si>
  <si>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</si>
  <si>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</si>
  <si>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</si>
  <si>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</si>
  <si>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</si>
  <si>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</si>
  <si>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</si>
  <si>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</si>
  <si>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</si>
  <si>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</si>
  <si>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</si>
  <si>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</si>
  <si>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</si>
  <si>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</si>
  <si>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</si>
  <si>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</si>
  <si>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</si>
  <si>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</si>
  <si>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</si>
  <si>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</si>
  <si>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</si>
  <si>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</si>
  <si>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</si>
  <si>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</si>
  <si>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</si>
  <si>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</si>
  <si>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</si>
  <si>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</si>
  <si>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</si>
  <si>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</si>
  <si>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</si>
  <si>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</si>
  <si>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</si>
  <si>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</si>
  <si>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</si>
  <si>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</si>
  <si>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</si>
  <si>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</si>
  <si>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</si>
  <si>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</si>
  <si>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</si>
  <si>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</si>
  <si>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</si>
  <si>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</si>
  <si>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</si>
  <si>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</si>
  <si>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</si>
  <si>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</si>
  <si>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</si>
  <si>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</si>
  <si>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</si>
  <si>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</si>
  <si>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</si>
  <si>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</si>
  <si>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</si>
  <si>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</si>
  <si>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</si>
  <si>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</si>
  <si>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</si>
  <si>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</si>
  <si>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</si>
  <si>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</si>
  <si>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</si>
  <si>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</si>
  <si>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</si>
  <si>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</si>
  <si>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</si>
  <si>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</si>
  <si>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</si>
  <si>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</si>
  <si>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</si>
  <si>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</si>
  <si>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</si>
  <si>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</si>
  <si>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</si>
  <si>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</si>
  <si>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</si>
  <si>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</si>
  <si>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</si>
  <si>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</si>
  <si>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</si>
  <si>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</si>
  <si>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</si>
  <si>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</si>
  <si>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</si>
  <si>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</si>
  <si>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</si>
  <si>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</si>
  <si>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</si>
  <si>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</si>
  <si>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</si>
  <si>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</si>
  <si>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</si>
  <si>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</si>
  <si>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</si>
  <si>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</si>
  <si>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</si>
  <si>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</si>
  <si>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</si>
  <si>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</si>
  <si>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</si>
  <si>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</si>
  <si>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</si>
  <si>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</si>
  <si>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</si>
  <si>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</si>
  <si>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</si>
  <si>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</si>
  <si>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</si>
  <si>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</si>
  <si>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</si>
  <si>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</si>
  <si>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</si>
  <si>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</si>
  <si>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</si>
  <si>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</si>
  <si>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</si>
  <si>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</si>
  <si>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</si>
  <si>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</si>
  <si>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</si>
  <si>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</si>
  <si>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</si>
  <si>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</si>
  <si>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</si>
  <si>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</si>
  <si>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</si>
  <si>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</si>
  <si>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</si>
  <si>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</si>
  <si>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</si>
  <si>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</si>
  <si>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</si>
  <si>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</si>
  <si>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</si>
  <si>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</si>
  <si>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</si>
  <si>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</si>
  <si>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</si>
  <si>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</si>
  <si>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</si>
  <si>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</si>
  <si>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</si>
  <si>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</si>
  <si>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</si>
  <si>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</si>
  <si>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</si>
  <si>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</si>
  <si>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</si>
  <si>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</si>
  <si>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</si>
  <si>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</si>
  <si>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</si>
  <si>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</si>
  <si>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</si>
  <si>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</si>
  <si>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</si>
  <si>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</si>
  <si>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</si>
  <si>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</si>
  <si>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</si>
  <si>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</si>
  <si>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</si>
  <si>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</si>
  <si>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</si>
  <si>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</si>
  <si>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</si>
  <si>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</si>
  <si>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</si>
  <si>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</si>
  <si>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</si>
  <si>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</si>
  <si>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</si>
  <si>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</si>
  <si>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</si>
  <si>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</si>
  <si>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</si>
  <si>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</si>
  <si>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</si>
  <si>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</si>
  <si>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</si>
  <si>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</si>
  <si>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</si>
  <si>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</si>
  <si>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</si>
  <si>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</si>
  <si>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</si>
  <si>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</si>
  <si>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</si>
  <si>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</si>
  <si>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</si>
  <si>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</si>
  <si>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</si>
  <si>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</si>
  <si>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</si>
  <si>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</si>
  <si>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</si>
  <si>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</si>
  <si>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</si>
  <si>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</si>
  <si>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</si>
  <si>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</si>
  <si>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</si>
  <si>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</si>
  <si>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</si>
  <si>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</si>
  <si>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</si>
  <si>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</si>
  <si>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</si>
  <si>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</si>
  <si>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</si>
  <si>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</si>
  <si>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</si>
  <si>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</si>
  <si>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</si>
  <si>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</si>
  <si>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</si>
  <si>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</si>
  <si>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</si>
  <si>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</si>
  <si>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</si>
  <si>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</si>
  <si>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</si>
  <si>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</si>
  <si>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</si>
  <si>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</si>
  <si>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</si>
  <si>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</si>
  <si>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</si>
  <si>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</si>
  <si>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</si>
  <si>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</si>
  <si>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</si>
  <si>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</si>
  <si>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</si>
  <si>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</si>
  <si>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</si>
  <si>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</si>
  <si>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</si>
  <si>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</si>
  <si>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</si>
  <si>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</si>
  <si>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</si>
  <si>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</si>
  <si>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</si>
  <si>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</si>
  <si>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</si>
  <si>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</si>
  <si>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</si>
  <si>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</si>
  <si>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</si>
  <si>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</si>
  <si>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</si>
  <si>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</si>
  <si>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</si>
  <si>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</si>
  <si>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</si>
  <si>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</si>
  <si>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</si>
  <si>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</si>
  <si>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</si>
  <si>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</si>
  <si>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</si>
  <si>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</si>
  <si>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</si>
  <si>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</si>
  <si>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</si>
  <si>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</si>
  <si>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</si>
  <si>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</si>
  <si>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</si>
  <si>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</si>
  <si>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</si>
  <si>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</si>
  <si>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</si>
  <si>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</si>
  <si>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</si>
  <si>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</si>
  <si>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</si>
  <si>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</si>
  <si>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</si>
  <si>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</si>
  <si>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</si>
  <si>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</si>
  <si>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</si>
  <si>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</si>
  <si>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</si>
  <si>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</si>
  <si>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</si>
  <si>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</si>
  <si>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</si>
  <si>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</si>
  <si>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</si>
  <si>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</si>
  <si>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</si>
  <si>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</si>
  <si>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</si>
  <si>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</si>
  <si>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</si>
  <si>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</si>
  <si>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</si>
  <si>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</si>
  <si>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</si>
  <si>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</si>
  <si>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</si>
  <si>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</si>
  <si>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</si>
  <si>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</si>
  <si>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</si>
  <si>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</si>
  <si>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</si>
  <si>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</si>
  <si>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</si>
  <si>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</si>
  <si>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</si>
  <si>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</si>
  <si>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</si>
  <si>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</si>
  <si>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</si>
  <si>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</si>
  <si>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</si>
  <si>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</si>
  <si>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</si>
  <si>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</si>
  <si>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</si>
  <si>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</si>
  <si>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</si>
  <si>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</si>
  <si>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</si>
  <si>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</si>
  <si>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</si>
  <si>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</si>
  <si>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</si>
  <si>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</si>
  <si>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</si>
  <si>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</si>
  <si>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</si>
  <si>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</si>
  <si>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</si>
  <si>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</si>
  <si>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</si>
  <si>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</si>
  <si>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</si>
  <si>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</si>
  <si>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</si>
  <si>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</si>
  <si>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</si>
  <si>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</si>
  <si>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</si>
  <si>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</si>
  <si>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</si>
  <si>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</si>
  <si>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</si>
  <si>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</si>
  <si>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</si>
  <si>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</si>
  <si>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</si>
  <si>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</si>
  <si>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</si>
  <si>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</si>
  <si>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</si>
  <si>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</si>
  <si>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</si>
  <si>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</si>
  <si>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</si>
  <si>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</si>
  <si>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</si>
  <si>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</si>
  <si>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</si>
  <si>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</si>
  <si>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</si>
  <si>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</si>
  <si>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</si>
  <si>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</si>
  <si>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</si>
  <si>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</si>
  <si>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</si>
  <si>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</si>
  <si>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</si>
  <si>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</si>
  <si>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</si>
  <si>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</si>
  <si>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</si>
  <si>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</si>
  <si>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</si>
  <si>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</si>
  <si>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</si>
  <si>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</si>
  <si>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</si>
  <si>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</si>
  <si>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</si>
  <si>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</si>
  <si>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</si>
  <si>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</si>
  <si>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</si>
  <si>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</si>
  <si>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</si>
  <si>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</si>
  <si>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</si>
  <si>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</si>
  <si>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</si>
  <si>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</si>
  <si>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</si>
  <si>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</si>
  <si>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</si>
  <si>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</si>
  <si>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</si>
  <si>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</si>
  <si>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</si>
  <si>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</si>
  <si>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</si>
  <si>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</si>
  <si>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</si>
  <si>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</si>
  <si>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</si>
  <si>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</si>
  <si>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</si>
  <si>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</si>
  <si>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</si>
  <si>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</si>
  <si>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</si>
  <si>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</si>
  <si>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</si>
  <si>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</si>
  <si>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</si>
  <si>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</si>
  <si>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</si>
  <si>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</si>
  <si>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</si>
  <si>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</si>
  <si>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</si>
  <si>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</si>
  <si>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</si>
  <si>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</si>
  <si>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</si>
  <si>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</si>
  <si>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</si>
  <si>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</si>
  <si>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</si>
  <si>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</si>
  <si>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</si>
  <si>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</si>
  <si>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</si>
  <si>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</si>
  <si>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</si>
  <si>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</si>
  <si>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</si>
  <si>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</si>
  <si>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</si>
  <si>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</si>
  <si>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</si>
  <si>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</si>
  <si>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</si>
  <si>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</si>
  <si>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</si>
  <si>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</si>
  <si>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</si>
  <si>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</si>
  <si>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</si>
  <si>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</si>
  <si>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</si>
  <si>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</si>
  <si>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</si>
  <si>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</si>
  <si>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</si>
  <si>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</si>
  <si>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</si>
  <si>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</si>
  <si>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</si>
  <si>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</si>
  <si>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</si>
  <si>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</si>
  <si>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</si>
  <si>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</si>
  <si>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</si>
  <si>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</si>
  <si>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</si>
  <si>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</si>
  <si>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</si>
  <si>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</si>
  <si>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</si>
  <si>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</si>
  <si>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</si>
  <si>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</si>
  <si>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</si>
  <si>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</si>
  <si>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</si>
  <si>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</si>
  <si>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</si>
  <si>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</si>
  <si>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</si>
  <si>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</si>
  <si>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</si>
  <si>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</si>
  <si>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</si>
  <si>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</si>
  <si>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</si>
  <si>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</si>
  <si>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</si>
  <si>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</si>
  <si>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</si>
  <si>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</si>
  <si>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</si>
  <si>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</si>
  <si>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</si>
  <si>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</si>
  <si>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</si>
  <si>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</si>
  <si>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</si>
  <si>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</si>
  <si>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</si>
  <si>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</si>
  <si>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</si>
  <si>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</si>
  <si>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</si>
  <si>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</si>
  <si>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</si>
  <si>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</si>
  <si>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</si>
  <si>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</si>
  <si>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</si>
  <si>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</si>
  <si>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</si>
  <si>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</si>
  <si>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</si>
  <si>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</si>
  <si>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</si>
  <si>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</si>
  <si>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</si>
  <si>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</si>
  <si>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</si>
  <si>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</si>
  <si>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</si>
  <si>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</si>
  <si>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</si>
  <si>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</si>
  <si>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</si>
  <si>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</si>
  <si>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</si>
  <si>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</si>
  <si>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</si>
  <si>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</si>
  <si>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</si>
  <si>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</si>
  <si>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</si>
  <si>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</si>
  <si>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</si>
  <si>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</si>
  <si>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</si>
  <si>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</si>
  <si>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</si>
  <si>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</si>
  <si>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</si>
  <si>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</si>
  <si>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</si>
  <si>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</si>
  <si>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</si>
  <si>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</si>
  <si>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</si>
  <si>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</si>
  <si>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</si>
  <si>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</si>
  <si>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</si>
  <si>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</si>
  <si>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</si>
  <si>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</si>
  <si>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</si>
  <si>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</si>
  <si>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</si>
  <si>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</si>
  <si>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</si>
  <si>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</si>
  <si>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</si>
  <si>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</si>
  <si>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</si>
  <si>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</si>
  <si>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</si>
  <si>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</si>
  <si>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</si>
  <si>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</si>
  <si>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</si>
  <si>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</si>
  <si>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</si>
  <si>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</si>
  <si>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</si>
  <si>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</si>
  <si>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</si>
  <si>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</si>
  <si>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</si>
  <si>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</si>
  <si>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</si>
  <si>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</si>
  <si>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</si>
  <si>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</si>
  <si>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</si>
  <si>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</si>
  <si>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</si>
  <si>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</si>
  <si>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</si>
  <si>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</si>
  <si>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</si>
  <si>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</si>
  <si>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</si>
  <si>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</si>
  <si>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</si>
  <si>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</si>
  <si>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</si>
  <si>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</si>
  <si>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</si>
  <si>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</si>
  <si>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</si>
  <si>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</si>
  <si>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</si>
  <si>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</si>
  <si>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</si>
  <si>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</si>
  <si>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</si>
  <si>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</si>
  <si>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</si>
  <si>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</si>
  <si>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</si>
  <si>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</si>
  <si>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</si>
  <si>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</si>
  <si>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</si>
  <si>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</si>
  <si>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</si>
  <si>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</si>
  <si>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</si>
  <si>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</si>
  <si>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</si>
  <si>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</si>
  <si>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</si>
  <si>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</si>
  <si>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</si>
  <si>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</si>
  <si>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</si>
  <si>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</si>
  <si>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</si>
  <si>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</si>
  <si>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</si>
  <si>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</si>
  <si>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</si>
  <si>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</si>
  <si>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</si>
  <si>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</si>
  <si>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</si>
  <si>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</si>
  <si>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</si>
  <si>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</si>
  <si>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</si>
  <si>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</si>
  <si>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</si>
  <si>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</si>
  <si>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</si>
  <si>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</si>
  <si>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</si>
  <si>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</si>
  <si>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</si>
  <si>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</si>
  <si>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</si>
  <si>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</si>
  <si>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</si>
  <si>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</si>
  <si>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</si>
  <si>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</si>
  <si>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</si>
  <si>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</si>
  <si>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</si>
  <si>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</si>
  <si>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</si>
  <si>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</si>
  <si>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</si>
  <si>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</si>
  <si>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</si>
  <si>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</si>
  <si>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</si>
  <si>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</si>
  <si>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</si>
  <si>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</si>
  <si>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</si>
  <si>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</si>
  <si>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</si>
  <si>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</si>
  <si>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</si>
  <si>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</si>
  <si>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</si>
  <si>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</si>
  <si>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</si>
  <si>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</si>
  <si>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</si>
  <si>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</si>
  <si>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</si>
  <si>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</si>
  <si>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</si>
  <si>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</si>
  <si>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</si>
  <si>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</si>
  <si>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</si>
  <si>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</si>
  <si>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</si>
  <si>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</si>
  <si>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</si>
  <si>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</si>
  <si>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</si>
  <si>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</si>
  <si>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</si>
  <si>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</si>
  <si>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</si>
  <si>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</si>
  <si>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</si>
  <si>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</si>
  <si>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</si>
  <si>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</si>
  <si>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</si>
  <si>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</si>
  <si>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</si>
  <si>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</si>
  <si>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</si>
  <si>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</si>
  <si>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</si>
  <si>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</si>
  <si>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</si>
  <si>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</si>
  <si>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</si>
  <si>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</si>
  <si>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</si>
  <si>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</si>
  <si>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</si>
  <si>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</si>
  <si>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</si>
  <si>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</si>
  <si>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</si>
  <si>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</si>
  <si>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</si>
  <si>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</si>
  <si>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</si>
  <si>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</si>
  <si>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</si>
  <si>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</si>
  <si>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</si>
  <si>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</si>
  <si>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</si>
  <si>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</si>
  <si>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</si>
  <si>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</si>
  <si>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</si>
  <si>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</si>
  <si>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</si>
  <si>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</si>
  <si>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</si>
  <si>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</si>
  <si>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</si>
  <si>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</si>
  <si>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</si>
  <si>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</si>
  <si>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</si>
  <si>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</si>
  <si>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</si>
  <si>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</si>
  <si>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</si>
  <si>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</si>
  <si>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</si>
  <si>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</si>
  <si>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</si>
  <si>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</si>
  <si>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</si>
  <si>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</si>
  <si>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</si>
  <si>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</si>
  <si>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</si>
  <si>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</si>
  <si>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</si>
  <si>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</si>
  <si>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</si>
  <si>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</si>
  <si>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</si>
  <si>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</si>
  <si>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</si>
  <si>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</si>
  <si>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</si>
  <si>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</si>
  <si>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</si>
  <si>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</si>
  <si>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</si>
  <si>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</si>
  <si>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</si>
  <si>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</si>
  <si>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</si>
  <si>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</si>
  <si>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</si>
  <si>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</si>
  <si>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</si>
  <si>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</si>
  <si>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</si>
  <si>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</si>
  <si>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</si>
  <si>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</si>
  <si>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</si>
  <si>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</si>
  <si>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</si>
  <si>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</si>
  <si>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</si>
  <si>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</si>
  <si>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</si>
  <si>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</si>
  <si>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</si>
  <si>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</si>
  <si>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</si>
  <si>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</si>
  <si>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</si>
  <si>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</si>
  <si>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</si>
  <si>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</si>
  <si>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</si>
  <si>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</si>
  <si>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</si>
  <si>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</si>
  <si>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</si>
  <si>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</si>
  <si>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</si>
  <si>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</si>
  <si>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</si>
  <si>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</si>
  <si>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</si>
  <si>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</si>
  <si>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</si>
  <si>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</si>
  <si>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</si>
  <si>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</si>
  <si>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</si>
  <si>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</si>
  <si>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</si>
  <si>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</si>
  <si>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</si>
  <si>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</si>
  <si>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</si>
  <si>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</si>
  <si>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</si>
  <si>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</si>
  <si>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</si>
  <si>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</si>
  <si>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</si>
  <si>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</si>
  <si>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</si>
  <si>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</si>
  <si>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</si>
  <si>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</si>
  <si>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</si>
  <si>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</si>
  <si>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</si>
  <si>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</si>
  <si>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</si>
  <si>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</si>
  <si>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</si>
  <si>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</si>
  <si>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</si>
  <si>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</si>
  <si>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</si>
  <si>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</si>
  <si>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</si>
  <si>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</si>
  <si>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</si>
  <si>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</si>
  <si>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</si>
  <si>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</si>
  <si>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</si>
  <si>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</si>
  <si>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</si>
  <si>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</si>
  <si>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</si>
  <si>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</si>
  <si>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</si>
  <si>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</si>
  <si>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</si>
  <si>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</si>
  <si>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</si>
  <si>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</si>
  <si>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</si>
  <si>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</si>
  <si>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</si>
  <si>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</si>
  <si>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</si>
  <si>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</si>
  <si>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</si>
  <si>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</si>
  <si>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</si>
  <si>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</si>
  <si>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</si>
  <si>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</si>
  <si>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</si>
  <si>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</si>
  <si>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</si>
  <si>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</si>
  <si>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</si>
  <si>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</si>
  <si>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</si>
  <si>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</si>
  <si>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</si>
  <si>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</si>
  <si>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</si>
  <si>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</si>
  <si>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</si>
  <si>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</si>
  <si>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</si>
  <si>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</si>
  <si>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</si>
  <si>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</si>
  <si>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</si>
  <si>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</si>
  <si>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</si>
  <si>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</si>
  <si>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</si>
  <si>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</si>
  <si>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</si>
  <si>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</si>
  <si>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</si>
  <si>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</si>
  <si>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</si>
  <si>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</si>
  <si>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</si>
  <si>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</si>
  <si>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</si>
  <si>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</si>
  <si>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</si>
  <si>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</si>
  <si>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</si>
  <si>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</si>
  <si>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</si>
  <si>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</si>
  <si>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</si>
  <si>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</si>
  <si>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</si>
  <si>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</si>
  <si>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</si>
  <si>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</si>
  <si>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</si>
  <si>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</si>
  <si>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</si>
  <si>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</si>
  <si>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</si>
  <si>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</si>
  <si>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</si>
  <si>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</si>
  <si>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</si>
  <si>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</si>
  <si>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</si>
  <si>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</si>
  <si>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</si>
  <si>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</si>
  <si>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</si>
  <si>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</si>
  <si>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</si>
  <si>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</si>
  <si>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</si>
  <si>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</si>
  <si>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</si>
  <si>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</si>
  <si>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</si>
  <si>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</si>
  <si>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</si>
  <si>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</si>
  <si>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</si>
  <si>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</si>
  <si>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</si>
  <si>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</si>
  <si>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</si>
  <si>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</si>
  <si>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</si>
  <si>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</si>
  <si>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</si>
  <si>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</si>
  <si>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</si>
  <si>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</si>
  <si>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</si>
  <si>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</si>
  <si>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</si>
  <si>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</si>
  <si>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</si>
  <si>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</si>
  <si>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</si>
  <si>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</si>
  <si>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</si>
  <si>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</si>
  <si>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</si>
  <si>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</si>
  <si>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</si>
  <si>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</si>
  <si>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</si>
  <si>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</si>
  <si>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</si>
  <si>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</si>
  <si>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</si>
  <si>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</si>
  <si>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</si>
  <si>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</si>
  <si>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</si>
  <si>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</si>
  <si>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</si>
  <si>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</si>
  <si>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</si>
  <si>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</si>
  <si>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</si>
  <si>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</si>
  <si>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</si>
  <si>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</si>
  <si>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</si>
  <si>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</si>
  <si>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</si>
  <si>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</si>
  <si>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</si>
  <si>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</si>
  <si>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</si>
  <si>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</si>
  <si>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</si>
  <si>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</si>
  <si>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</si>
  <si>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</si>
  <si>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</si>
  <si>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</si>
  <si>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</si>
  <si>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</si>
  <si>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</si>
  <si>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</si>
  <si>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</si>
  <si>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</si>
  <si>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</si>
  <si>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</si>
  <si>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</si>
  <si>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</si>
  <si>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</si>
  <si>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</si>
  <si>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</si>
  <si>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</si>
  <si>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</si>
  <si>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</si>
  <si>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</si>
  <si>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</si>
  <si>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</si>
  <si>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</si>
  <si>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</si>
  <si>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</si>
  <si>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</si>
  <si>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</si>
  <si>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</si>
  <si>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</si>
  <si>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</si>
  <si>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</si>
  <si>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</si>
  <si>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</si>
  <si>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</si>
  <si>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</si>
  <si>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</si>
  <si>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</si>
  <si>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</si>
  <si>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</si>
  <si>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</si>
  <si>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</si>
  <si>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</si>
  <si>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</si>
  <si>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</si>
  <si>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</si>
  <si>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</si>
  <si>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</si>
  <si>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</si>
  <si>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</si>
  <si>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</si>
  <si>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</si>
  <si>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</si>
  <si>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</si>
  <si>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</si>
  <si>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</si>
  <si>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</si>
  <si>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</si>
  <si>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</si>
  <si>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</si>
  <si>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</si>
  <si>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</si>
  <si>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</si>
  <si>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</si>
  <si>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</si>
  <si>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</si>
  <si>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</si>
  <si>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</si>
  <si>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</si>
  <si>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</si>
  <si>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</si>
  <si>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</si>
  <si>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</si>
  <si>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</si>
  <si>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</si>
  <si>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</si>
  <si>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</si>
  <si>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</si>
  <si>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</si>
  <si>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</si>
  <si>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</si>
  <si>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</si>
  <si>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</si>
  <si>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</si>
  <si>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</si>
  <si>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</si>
  <si>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</si>
  <si>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</si>
  <si>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</si>
  <si>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</si>
  <si>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</si>
  <si>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</si>
  <si>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</si>
  <si>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</si>
  <si>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</si>
  <si>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</si>
  <si>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</si>
  <si>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</si>
  <si>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</si>
  <si>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</si>
  <si>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</si>
  <si>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</si>
  <si>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</si>
  <si>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</si>
  <si>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</si>
  <si>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</si>
  <si>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</si>
  <si>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</si>
  <si>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</si>
  <si>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</si>
  <si>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</si>
  <si>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</si>
  <si>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</si>
  <si>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</si>
  <si>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</si>
  <si>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</si>
  <si>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</si>
  <si>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</si>
  <si>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</si>
  <si>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</si>
  <si>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</si>
  <si>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</si>
  <si>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</si>
  <si>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</si>
  <si>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</si>
  <si>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</si>
  <si>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</si>
  <si>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</si>
  <si>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</si>
  <si>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</si>
  <si>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</si>
  <si>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</si>
  <si>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</si>
  <si>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</si>
  <si>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</si>
  <si>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</si>
  <si>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</si>
  <si>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</si>
  <si>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</si>
  <si>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</si>
  <si>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</si>
  <si>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</si>
  <si>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</si>
  <si>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</si>
  <si>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</si>
  <si>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</si>
  <si>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</si>
  <si>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</si>
  <si>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</si>
  <si>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</si>
  <si>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</si>
  <si>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</si>
  <si>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</si>
  <si>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</si>
  <si>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</si>
  <si>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</si>
  <si>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</si>
  <si>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</si>
  <si>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</si>
  <si>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</si>
  <si>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</si>
  <si>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</si>
  <si>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</si>
  <si>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</si>
  <si>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</si>
  <si>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</si>
  <si>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</si>
  <si>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</si>
  <si>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</si>
  <si>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</si>
  <si>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</si>
  <si>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</si>
  <si>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</si>
  <si>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</si>
  <si>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</si>
  <si>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</si>
  <si>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</si>
  <si>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</si>
  <si>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</si>
  <si>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</si>
  <si>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</si>
  <si>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</si>
  <si>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</si>
  <si>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</si>
  <si>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</si>
  <si>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</si>
  <si>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</si>
  <si>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</si>
  <si>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</si>
  <si>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</si>
  <si>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</si>
  <si>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</si>
  <si>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</si>
  <si>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</si>
  <si>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</si>
  <si>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</si>
  <si>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</si>
  <si>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</si>
  <si>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</si>
  <si>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</si>
  <si>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</si>
  <si>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</si>
  <si>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</si>
  <si>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</si>
  <si>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</si>
  <si>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</si>
  <si>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</si>
  <si>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</si>
  <si>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</si>
  <si>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</si>
  <si>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</si>
  <si>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</si>
  <si>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</si>
  <si>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</si>
  <si>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</si>
  <si>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</si>
  <si>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</si>
  <si>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</si>
  <si>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</si>
  <si>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</si>
  <si>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</si>
  <si>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</si>
  <si>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</si>
  <si>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</si>
  <si>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</si>
  <si>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</si>
  <si>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</si>
  <si>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</si>
  <si>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</si>
  <si>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</si>
  <si>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</si>
  <si>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</si>
  <si>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</si>
  <si>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</si>
  <si>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</si>
  <si>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</si>
  <si>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</si>
  <si>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</si>
  <si>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</si>
  <si>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</si>
  <si>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</si>
  <si>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</si>
  <si>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</si>
  <si>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</si>
  <si>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</si>
  <si>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</si>
  <si>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</si>
  <si>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</si>
  <si>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</si>
  <si>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</si>
  <si>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</si>
  <si>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</si>
  <si>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</si>
  <si>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</si>
  <si>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</si>
  <si>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</si>
  <si>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</si>
  <si>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</si>
  <si>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</si>
  <si>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</si>
  <si>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</si>
  <si>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</si>
  <si>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</si>
  <si>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</si>
  <si>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</si>
  <si>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</si>
  <si>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</si>
  <si>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</si>
  <si>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</si>
  <si>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</si>
  <si>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</si>
  <si>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</si>
  <si>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</si>
  <si>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</si>
  <si>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</si>
  <si>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</si>
  <si>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</si>
  <si>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</si>
  <si>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</si>
  <si>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</si>
  <si>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</si>
  <si>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</si>
  <si>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</si>
  <si>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</si>
  <si>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</si>
  <si>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</si>
  <si>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</si>
  <si>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</si>
  <si>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</si>
  <si>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</si>
  <si>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</si>
  <si>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</si>
  <si>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</si>
  <si>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</si>
  <si>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</si>
  <si>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</si>
  <si>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</si>
  <si>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</si>
  <si>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</si>
  <si>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</si>
  <si>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</si>
  <si>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</si>
  <si>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</si>
  <si>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</si>
  <si>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</si>
  <si>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</si>
  <si>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</si>
  <si>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</si>
  <si>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</si>
  <si>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</si>
  <si>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</si>
  <si>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</si>
  <si>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</si>
  <si>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</si>
  <si>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</si>
  <si>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</si>
  <si>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</si>
  <si>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</si>
  <si>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</si>
  <si>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</si>
  <si>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</si>
  <si>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</si>
  <si>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</si>
  <si>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</si>
  <si>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</si>
  <si>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</si>
  <si>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</si>
  <si>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</si>
  <si>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</si>
  <si>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</si>
  <si>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</si>
  <si>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</si>
  <si>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</si>
  <si>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</si>
  <si>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</si>
  <si>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</si>
  <si>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</si>
  <si>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</si>
  <si>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</si>
  <si>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</si>
  <si>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</si>
  <si>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</si>
  <si>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</si>
  <si>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</si>
  <si>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</si>
  <si>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</si>
  <si>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</si>
  <si>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</si>
  <si>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</si>
  <si>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</si>
  <si>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</si>
  <si>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</si>
  <si>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</si>
  <si>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</si>
  <si>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</si>
  <si>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</si>
  <si>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</si>
  <si>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</si>
  <si>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</si>
  <si>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</si>
  <si>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</si>
  <si>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</si>
  <si>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</si>
  <si>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</si>
  <si>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</si>
  <si>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</si>
  <si>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</si>
  <si>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</si>
  <si>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</si>
  <si>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</si>
  <si>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</si>
  <si>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</si>
  <si>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</si>
  <si>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</si>
  <si>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</si>
  <si>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</si>
  <si>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</si>
  <si>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</si>
  <si>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</si>
  <si>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</si>
  <si>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</si>
  <si>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</si>
  <si>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</si>
  <si>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</si>
  <si>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</si>
  <si>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</si>
  <si>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</si>
  <si>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</si>
  <si>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</si>
  <si>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</si>
  <si>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</si>
  <si>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</si>
  <si>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</si>
  <si>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</si>
  <si>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</si>
  <si>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</si>
  <si>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</si>
  <si>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</si>
  <si>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</si>
  <si>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</si>
  <si>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</si>
  <si>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</si>
  <si>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</si>
  <si>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</si>
  <si>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</si>
  <si>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</si>
  <si>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</si>
  <si>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</si>
  <si>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</si>
  <si>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</si>
  <si>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</si>
  <si>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</si>
  <si>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</si>
  <si>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</si>
  <si>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</si>
  <si>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</si>
  <si>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</si>
  <si>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</si>
  <si>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</si>
  <si>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</si>
  <si>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</si>
  <si>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</si>
  <si>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</si>
  <si>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</si>
  <si>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</si>
  <si>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</si>
  <si>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</si>
  <si>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</si>
  <si>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</si>
  <si>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</si>
  <si>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</si>
  <si>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</si>
  <si>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</si>
  <si>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</si>
  <si>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</si>
  <si>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</si>
  <si>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</si>
  <si>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</si>
  <si>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</si>
  <si>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</si>
  <si>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</si>
  <si>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</si>
  <si>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</si>
  <si>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</si>
  <si>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</si>
  <si>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</si>
  <si>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</si>
  <si>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</si>
  <si>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</si>
  <si>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</si>
  <si>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</si>
  <si>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</si>
  <si>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</si>
  <si>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</si>
  <si>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</si>
  <si>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</si>
  <si>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</si>
  <si>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</si>
  <si>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</si>
  <si>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</si>
  <si>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</si>
  <si>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</si>
  <si>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</si>
  <si>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</si>
  <si>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</si>
  <si>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</si>
  <si>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</si>
  <si>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</si>
  <si>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</si>
  <si>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</si>
  <si>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</si>
  <si>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</si>
  <si>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</si>
  <si>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</si>
  <si>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</si>
  <si>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</si>
  <si>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</si>
  <si>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</si>
  <si>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</si>
  <si>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</si>
  <si>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</si>
  <si>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</si>
  <si>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</si>
  <si>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</si>
  <si>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</si>
  <si>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</si>
  <si>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</si>
  <si>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</si>
  <si>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</si>
  <si>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</si>
  <si>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</si>
  <si>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</si>
  <si>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</si>
  <si>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</si>
  <si>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</si>
  <si>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</si>
  <si>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</si>
  <si>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</si>
  <si>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</si>
  <si>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</si>
  <si>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</si>
  <si>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</si>
  <si>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</si>
  <si>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</si>
  <si>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</si>
  <si>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</si>
  <si>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</si>
  <si>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</si>
  <si>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</si>
  <si>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</si>
  <si>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</si>
  <si>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</si>
  <si>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</si>
  <si>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</si>
  <si>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</si>
  <si>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</si>
  <si>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</si>
  <si>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</si>
  <si>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</si>
  <si>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</si>
  <si>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</si>
  <si>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</si>
  <si>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</si>
  <si>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</si>
  <si>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</si>
  <si>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</si>
  <si>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</si>
  <si>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</si>
  <si>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</si>
  <si>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</si>
  <si>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</si>
  <si>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</si>
  <si>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</si>
  <si>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</si>
  <si>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</si>
  <si>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</si>
  <si>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</si>
  <si>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</si>
  <si>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</si>
  <si>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</si>
  <si>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</si>
  <si>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</si>
  <si>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</si>
  <si>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</si>
  <si>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</si>
  <si>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</si>
  <si>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</si>
  <si>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</si>
  <si>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</si>
  <si>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</si>
  <si>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</si>
  <si>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</si>
  <si>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</si>
  <si>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</si>
  <si>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</si>
  <si>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</si>
  <si>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</si>
  <si>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</si>
  <si>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</si>
  <si>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</si>
  <si>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</si>
  <si>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</si>
  <si>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</si>
  <si>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</si>
  <si>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</si>
  <si>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</si>
  <si>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</si>
  <si>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</si>
  <si>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</si>
  <si>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</si>
  <si>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</si>
  <si>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</si>
  <si>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</si>
  <si>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</si>
  <si>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</si>
  <si>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</si>
  <si>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</si>
  <si>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</si>
  <si>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</si>
  <si>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</si>
  <si>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</si>
  <si>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</si>
  <si>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</si>
  <si>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</si>
  <si>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</si>
  <si>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</si>
  <si>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</si>
  <si>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</si>
  <si>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</si>
  <si>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</si>
  <si>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</si>
  <si>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</si>
  <si>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</si>
  <si>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</si>
  <si>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</si>
  <si>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</si>
  <si>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</si>
  <si>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</si>
  <si>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</si>
  <si>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</si>
  <si>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</si>
  <si>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</si>
  <si>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</si>
  <si>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</si>
  <si>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</si>
  <si>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</si>
  <si>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</si>
  <si>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</si>
  <si>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</si>
  <si>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</si>
  <si>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</si>
  <si>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</si>
  <si>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</si>
  <si>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</si>
  <si>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</si>
  <si>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</si>
  <si>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</si>
  <si>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</si>
  <si>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</si>
  <si>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</si>
  <si>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</si>
  <si>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</si>
  <si>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</si>
  <si>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</si>
  <si>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</si>
  <si>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</si>
  <si>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</si>
  <si>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</si>
  <si>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</si>
  <si>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</si>
  <si>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</si>
  <si>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</si>
  <si>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</si>
  <si>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</si>
  <si>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</si>
  <si>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</si>
  <si>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</si>
  <si>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</si>
  <si>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</si>
  <si>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</si>
  <si>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</si>
  <si>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</si>
  <si>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</si>
  <si>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</si>
  <si>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</si>
  <si>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</si>
  <si>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</si>
  <si>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</si>
  <si>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</si>
  <si>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</si>
  <si>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</si>
  <si>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</si>
  <si>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</si>
  <si>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</si>
  <si>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</si>
  <si>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</si>
  <si>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</si>
  <si>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</si>
  <si>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</si>
  <si>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</si>
  <si>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</si>
  <si>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</si>
  <si>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</si>
  <si>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</si>
  <si>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</si>
  <si>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</si>
  <si>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</si>
  <si>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</si>
  <si>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</si>
  <si>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</si>
  <si>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</si>
  <si>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</si>
  <si>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</si>
  <si>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</si>
  <si>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</si>
  <si>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</si>
  <si>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</si>
  <si>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</si>
  <si>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</si>
  <si>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</si>
  <si>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</si>
  <si>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</si>
  <si>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</si>
  <si>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</si>
  <si>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</si>
  <si>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</si>
  <si>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</si>
  <si>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</si>
  <si>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</si>
  <si>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</si>
  <si>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</si>
  <si>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</si>
  <si>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</si>
  <si>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</si>
  <si>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</si>
  <si>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</si>
  <si>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</si>
  <si>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</si>
  <si>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</si>
  <si>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</si>
  <si>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</si>
  <si>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</si>
  <si>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</si>
  <si>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</si>
  <si>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</si>
  <si>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</si>
  <si>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</si>
  <si>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</si>
  <si>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</si>
  <si>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</si>
  <si>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</si>
  <si>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</si>
  <si>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</si>
  <si>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</si>
  <si>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</si>
  <si>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</si>
  <si>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</si>
  <si>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</si>
  <si>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</si>
  <si>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</si>
  <si>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</si>
  <si>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</si>
  <si>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</si>
  <si>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</si>
  <si>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</si>
  <si>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</si>
  <si>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</si>
  <si>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</si>
  <si>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</si>
  <si>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</si>
  <si>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</si>
  <si>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</si>
  <si>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</si>
  <si>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</si>
  <si>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</si>
  <si>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</si>
  <si>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</si>
  <si>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</si>
  <si>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</si>
  <si>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</si>
  <si>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</si>
  <si>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</si>
  <si>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</si>
  <si>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</si>
  <si>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</si>
  <si>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</si>
  <si>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</si>
  <si>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</si>
  <si>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</si>
  <si>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</si>
  <si>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</si>
  <si>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</si>
  <si>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</si>
  <si>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</si>
  <si>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</si>
  <si>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</si>
  <si>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</si>
  <si>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</si>
  <si>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</si>
  <si>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</si>
  <si>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</si>
  <si>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</si>
  <si>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</si>
  <si>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</si>
  <si>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</si>
  <si>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</si>
  <si>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</si>
  <si>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</si>
  <si>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</si>
  <si>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</si>
  <si>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</si>
  <si>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</si>
  <si>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</si>
  <si>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</si>
  <si>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</si>
  <si>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</si>
  <si>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</si>
  <si>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</si>
  <si>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</si>
  <si>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</si>
  <si>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</si>
  <si>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</si>
  <si>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</si>
  <si>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</si>
  <si>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</si>
  <si>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</si>
  <si>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</si>
  <si>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</si>
  <si>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</si>
  <si>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</si>
  <si>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</si>
  <si>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</si>
  <si>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</si>
  <si>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</si>
  <si>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</si>
  <si>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</si>
  <si>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</si>
  <si>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</si>
  <si>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</si>
  <si>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</si>
  <si>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</si>
  <si>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</si>
  <si>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</si>
  <si>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</si>
  <si>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</si>
  <si>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</si>
  <si>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</si>
  <si>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</si>
  <si>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</si>
  <si>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</si>
  <si>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</si>
  <si>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</si>
  <si>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</si>
  <si>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</si>
  <si>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</si>
  <si>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</si>
  <si>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</si>
  <si>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</si>
  <si>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</si>
  <si>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</si>
  <si>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</si>
  <si>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</si>
  <si>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</si>
  <si>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</si>
  <si>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</si>
  <si>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</si>
  <si>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</si>
  <si>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</si>
  <si>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</si>
  <si>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</si>
  <si>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</si>
  <si>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</si>
  <si>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</si>
  <si>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</si>
  <si>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</si>
  <si>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</si>
  <si>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</si>
  <si>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</si>
  <si>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</si>
  <si>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</si>
  <si>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</si>
  <si>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</si>
  <si>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</si>
  <si>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</si>
  <si>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</si>
  <si>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</si>
  <si>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</si>
  <si>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</si>
  <si>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</si>
  <si>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</si>
  <si>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</si>
  <si>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</si>
  <si>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</si>
  <si>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</si>
  <si>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</si>
  <si>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</si>
  <si>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</si>
  <si>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</si>
  <si>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</si>
  <si>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</si>
  <si>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</si>
  <si>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</si>
  <si>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</si>
  <si>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</si>
  <si>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</si>
  <si>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</si>
  <si>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</si>
  <si>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</si>
  <si>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</si>
  <si>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</si>
  <si>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</si>
  <si>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</si>
  <si>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</si>
  <si>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</si>
  <si>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</si>
  <si>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</si>
  <si>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</si>
  <si>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</si>
  <si>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</si>
  <si>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</si>
  <si>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</si>
  <si>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</si>
  <si>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</si>
  <si>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</si>
  <si>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</si>
  <si>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</si>
  <si>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</si>
  <si>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</si>
  <si>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</si>
  <si>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</si>
  <si>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</si>
  <si>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</si>
  <si>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</si>
  <si>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</si>
  <si>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</si>
  <si>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</si>
  <si>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</si>
  <si>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</si>
  <si>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</si>
  <si>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</si>
  <si>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</si>
  <si>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</si>
  <si>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</si>
  <si>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</si>
  <si>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</si>
  <si>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</si>
  <si>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</si>
  <si>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</si>
  <si>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</si>
  <si>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</si>
  <si>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</si>
  <si>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</si>
  <si>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</si>
  <si>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</si>
  <si>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</si>
  <si>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</si>
  <si>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</si>
  <si>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</si>
  <si>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</si>
  <si>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</si>
  <si>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</si>
  <si>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</si>
  <si>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</si>
  <si>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</si>
  <si>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</si>
  <si>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</si>
  <si>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</si>
  <si>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</si>
  <si>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</si>
  <si>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</si>
  <si>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</si>
  <si>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</si>
  <si>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</si>
  <si>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</si>
  <si>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</si>
  <si>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</si>
  <si>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</si>
  <si>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</si>
  <si>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</si>
  <si>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</si>
  <si>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</si>
  <si>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</si>
  <si>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</si>
  <si>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</si>
  <si>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</si>
  <si>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</si>
  <si>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</si>
  <si>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</si>
  <si>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</si>
  <si>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</si>
  <si>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</si>
  <si>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</si>
  <si>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</si>
  <si>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</si>
  <si>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</si>
  <si>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</si>
  <si>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</si>
  <si>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</si>
  <si>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</si>
  <si>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</si>
  <si>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</si>
  <si>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</si>
  <si>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</si>
  <si>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</si>
  <si>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</si>
  <si>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</si>
  <si>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</si>
  <si>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</si>
  <si>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</si>
  <si>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</si>
  <si>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</si>
  <si>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</si>
  <si>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</si>
  <si>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</si>
  <si>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</si>
  <si>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</si>
  <si>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</si>
  <si>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</si>
  <si>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</si>
  <si>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</si>
  <si>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</si>
  <si>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</si>
  <si>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</si>
  <si>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</si>
  <si>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</si>
  <si>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</si>
  <si>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</si>
  <si>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</si>
  <si>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</si>
  <si>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</si>
  <si>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</si>
  <si>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</si>
  <si>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</si>
  <si>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</si>
  <si>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</si>
  <si>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</si>
  <si>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</si>
  <si>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</si>
  <si>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</si>
  <si>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</si>
  <si>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</si>
  <si>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</si>
  <si>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</si>
  <si>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</si>
  <si>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</si>
  <si>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</si>
  <si>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</si>
  <si>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</si>
  <si>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</si>
  <si>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</si>
  <si>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</si>
  <si>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</si>
  <si>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</si>
  <si>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</si>
  <si>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</si>
  <si>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</si>
  <si>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</si>
  <si>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</si>
  <si>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</si>
  <si>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</si>
  <si>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</si>
  <si>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</si>
  <si>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</si>
  <si>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</si>
  <si>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</si>
  <si>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</si>
  <si>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</si>
  <si>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</si>
  <si>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</si>
  <si>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</si>
  <si>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</si>
  <si>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</si>
  <si>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</si>
  <si>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</si>
  <si>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</si>
  <si>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</si>
  <si>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</si>
  <si>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</si>
  <si>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</si>
  <si>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</si>
  <si>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</si>
  <si>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</si>
  <si>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</si>
  <si>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</si>
  <si>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</si>
  <si>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</si>
  <si>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</si>
  <si>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</si>
  <si>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</si>
  <si>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</si>
  <si>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</si>
  <si>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</si>
  <si>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</si>
  <si>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</si>
  <si>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</si>
  <si>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</si>
  <si>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</si>
  <si>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</si>
  <si>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</si>
  <si>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</si>
  <si>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</si>
  <si>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</si>
  <si>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</si>
  <si>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</si>
  <si>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</si>
  <si>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</si>
  <si>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</si>
  <si>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</si>
  <si>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</si>
  <si>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</si>
  <si>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</si>
  <si>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</si>
  <si>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</si>
  <si>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</si>
  <si>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</si>
  <si>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</si>
  <si>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</si>
  <si>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</si>
  <si>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</si>
  <si>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</si>
  <si>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</si>
  <si>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</si>
  <si>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</si>
  <si>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</si>
  <si>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</si>
  <si>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</si>
  <si>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</si>
  <si>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</si>
  <si>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</si>
  <si>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</si>
  <si>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</si>
  <si>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</si>
  <si>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</si>
  <si>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</si>
  <si>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</si>
  <si>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</si>
  <si>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</si>
  <si>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</si>
  <si>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</si>
  <si>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</si>
  <si>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</si>
  <si>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</si>
  <si>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</si>
  <si>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</si>
  <si>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</si>
  <si>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</si>
  <si>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</si>
  <si>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</si>
  <si>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</si>
  <si>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</si>
  <si>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</si>
  <si>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</si>
  <si>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</si>
  <si>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</si>
  <si>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</si>
  <si>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</si>
  <si>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</si>
  <si>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</si>
  <si>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</si>
  <si>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</si>
  <si>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</si>
  <si>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</si>
  <si>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</si>
  <si>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</si>
  <si>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</si>
  <si>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</si>
  <si>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</si>
  <si>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</si>
  <si>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</si>
  <si>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</si>
  <si>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</si>
  <si>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</si>
  <si>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</si>
  <si>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</si>
  <si>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</si>
  <si>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</si>
  <si>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</si>
  <si>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</si>
  <si>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</si>
  <si>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</si>
  <si>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</si>
  <si>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</si>
  <si>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</si>
  <si>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</si>
  <si>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</si>
  <si>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</si>
  <si>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</si>
  <si>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</si>
  <si>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</si>
  <si>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</si>
  <si>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</si>
  <si>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</si>
  <si>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</si>
  <si>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</si>
  <si>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</si>
  <si>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</si>
  <si>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</si>
  <si>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</si>
  <si>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</si>
  <si>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</si>
  <si>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</si>
  <si>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</si>
  <si>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</si>
  <si>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</si>
  <si>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</si>
  <si>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</si>
  <si>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</si>
  <si>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</si>
  <si>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</si>
  <si>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</si>
  <si>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</si>
  <si>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</si>
  <si>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</si>
  <si>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</si>
  <si>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</si>
  <si>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</si>
  <si>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</si>
  <si>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</si>
  <si>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</si>
  <si>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</si>
  <si>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</si>
  <si>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</si>
  <si>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</si>
  <si>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</si>
  <si>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</si>
  <si>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</si>
  <si>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</si>
  <si>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</si>
  <si>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</si>
  <si>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</si>
  <si>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</si>
  <si>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</si>
  <si>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</si>
  <si>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</si>
  <si>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</si>
  <si>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</si>
  <si>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</si>
  <si>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</si>
  <si>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</si>
  <si>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</si>
  <si>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</si>
  <si>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</si>
  <si>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</si>
  <si>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</si>
  <si>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</si>
  <si>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</si>
  <si>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</si>
  <si>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</si>
  <si>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</si>
  <si>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</si>
  <si>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</si>
  <si>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</si>
  <si>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</si>
  <si>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</si>
  <si>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</si>
  <si>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</si>
  <si>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</si>
  <si>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</si>
  <si>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</si>
  <si>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</si>
  <si>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</si>
  <si>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</si>
  <si>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</si>
  <si>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</si>
  <si>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</si>
  <si>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</si>
  <si>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</si>
  <si>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</si>
  <si>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</si>
  <si>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</si>
  <si>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</si>
  <si>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</si>
  <si>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</si>
  <si>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</si>
  <si>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</si>
  <si>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</si>
  <si>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</si>
  <si>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</si>
  <si>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</si>
  <si>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</si>
  <si>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</si>
  <si>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</si>
  <si>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</si>
  <si>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</si>
  <si>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</si>
  <si>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</si>
  <si>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</si>
  <si>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</si>
  <si>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</si>
  <si>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</si>
  <si>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</si>
  <si>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</si>
  <si>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</si>
  <si>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</si>
  <si>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</si>
  <si>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</si>
  <si>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</si>
  <si>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</si>
  <si>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</si>
  <si>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</si>
  <si>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</si>
  <si>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</si>
  <si>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</si>
  <si>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</si>
  <si>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</si>
  <si>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</si>
  <si>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</si>
  <si>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</si>
  <si>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</si>
  <si>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</si>
  <si>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</si>
  <si>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</si>
  <si>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</si>
  <si>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</si>
  <si>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</si>
  <si>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</si>
  <si>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</si>
  <si>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</si>
  <si>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</si>
  <si>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</si>
  <si>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</si>
  <si>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</si>
  <si>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</si>
  <si>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</si>
  <si>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</si>
  <si>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</si>
  <si>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</si>
  <si>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</si>
  <si>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</si>
  <si>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</si>
  <si>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</si>
  <si>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</si>
  <si>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</si>
  <si>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</si>
  <si>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</si>
  <si>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</si>
  <si>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</si>
  <si>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</si>
  <si>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</si>
  <si>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</si>
  <si>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</si>
  <si>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</si>
  <si>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</si>
  <si>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</si>
  <si>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</si>
  <si>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</si>
  <si>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</si>
  <si>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</si>
  <si>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</si>
  <si>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</si>
  <si>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</si>
  <si>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</si>
  <si>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</si>
  <si>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</si>
  <si>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</si>
  <si>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</si>
  <si>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</si>
  <si>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</si>
  <si>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</si>
  <si>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</si>
  <si>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</si>
  <si>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</si>
  <si>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</si>
  <si>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</si>
  <si>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</si>
  <si>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</si>
  <si>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</si>
  <si>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</si>
  <si>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</si>
  <si>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</si>
  <si>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</si>
  <si>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</si>
  <si>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</si>
  <si>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</si>
  <si>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</si>
  <si>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</si>
  <si>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</si>
  <si>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</si>
  <si>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</si>
  <si>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</si>
  <si>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</si>
  <si>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</si>
  <si>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</si>
  <si>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</si>
  <si>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</si>
  <si>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</si>
  <si>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</si>
  <si>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</si>
  <si>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</si>
  <si>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</si>
  <si>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</si>
  <si>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</si>
  <si>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</si>
  <si>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</si>
  <si>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</si>
  <si>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</si>
  <si>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</si>
  <si>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</si>
  <si>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</si>
  <si>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</si>
  <si>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</si>
  <si>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</si>
  <si>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</si>
  <si>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</si>
  <si>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</si>
  <si>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</si>
  <si>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</si>
  <si>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</si>
  <si>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</si>
  <si>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</si>
  <si>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</si>
  <si>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</si>
  <si>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</si>
  <si>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</si>
  <si>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</si>
  <si>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</si>
  <si>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</si>
  <si>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</si>
  <si>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</si>
  <si>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</si>
  <si>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</si>
  <si>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</si>
  <si>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</si>
  <si>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</si>
  <si>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</si>
  <si>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</si>
  <si>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</si>
  <si>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</si>
  <si>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</si>
  <si>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</si>
  <si>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</si>
  <si>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</si>
  <si>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</si>
  <si>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</si>
  <si>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</si>
  <si>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</si>
  <si>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</si>
  <si>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</si>
  <si>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</si>
  <si>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</si>
  <si>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</si>
  <si>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</si>
  <si>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</si>
  <si>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</si>
  <si>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</si>
  <si>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</si>
  <si>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</si>
  <si>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</si>
  <si>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</si>
  <si>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</si>
  <si>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</si>
  <si>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</si>
  <si>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</si>
  <si>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</si>
  <si>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</si>
  <si>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</si>
  <si>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</si>
  <si>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</si>
  <si>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</si>
  <si>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</si>
  <si>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</si>
  <si>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</si>
  <si>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</si>
  <si>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</si>
  <si>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</si>
  <si>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</si>
  <si>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</si>
  <si>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</si>
  <si>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</si>
  <si>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</si>
  <si>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</si>
  <si>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</si>
  <si>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</si>
  <si>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</si>
  <si>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</si>
  <si>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</si>
  <si>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</si>
  <si>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</si>
  <si>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</si>
  <si>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</si>
  <si>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</si>
  <si>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</si>
  <si>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</si>
  <si>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</si>
  <si>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</si>
  <si>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</si>
  <si>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</si>
  <si>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</si>
  <si>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</si>
  <si>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</si>
  <si>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</si>
  <si>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</si>
  <si>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</si>
  <si>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</si>
  <si>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</si>
  <si>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</si>
  <si>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</si>
  <si>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</si>
  <si>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</si>
  <si>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</si>
  <si>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</si>
  <si>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</si>
  <si>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</si>
  <si>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</si>
  <si>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</si>
  <si>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</si>
  <si>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</si>
  <si>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</si>
  <si>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</si>
  <si>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</si>
  <si>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</si>
  <si>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</si>
  <si>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</si>
  <si>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</si>
  <si>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</si>
  <si>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</si>
  <si>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</si>
  <si>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</si>
  <si>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</si>
  <si>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</si>
  <si>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</si>
  <si>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</si>
  <si>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</si>
  <si>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</si>
  <si>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</si>
  <si>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</si>
  <si>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</si>
  <si>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</si>
  <si>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</si>
  <si>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</si>
  <si>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</si>
  <si>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</si>
  <si>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</si>
  <si>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</si>
  <si>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</si>
  <si>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</si>
  <si>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</si>
  <si>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</si>
  <si>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</si>
  <si>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</si>
  <si>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</si>
  <si>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</si>
  <si>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</si>
  <si>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</si>
  <si>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</si>
  <si>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</si>
  <si>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</si>
  <si>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</si>
  <si>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</si>
  <si>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</si>
  <si>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</si>
  <si>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</si>
  <si>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</si>
  <si>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</si>
  <si>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</si>
  <si>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</si>
  <si>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</si>
  <si>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</si>
  <si>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</si>
  <si>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</si>
  <si>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</si>
  <si>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</si>
  <si>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</si>
  <si>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</si>
  <si>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</si>
  <si>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</si>
  <si>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</si>
  <si>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</si>
  <si>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</si>
  <si>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</si>
  <si>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</si>
  <si>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</si>
  <si>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</si>
  <si>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</si>
  <si>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</si>
  <si>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</si>
  <si>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</si>
  <si>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</si>
  <si>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</si>
  <si>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</si>
  <si>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</si>
  <si>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</si>
  <si>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</si>
  <si>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</si>
  <si>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</si>
  <si>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</si>
  <si>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</si>
  <si>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</si>
  <si>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</si>
  <si>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</si>
  <si>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</si>
  <si>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</si>
  <si>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</si>
  <si>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</si>
  <si>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</si>
  <si>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</si>
  <si>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</si>
  <si>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</si>
  <si>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</si>
  <si>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</si>
  <si>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</si>
  <si>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</si>
  <si>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</si>
  <si>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</si>
  <si>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</si>
  <si>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</si>
  <si>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</si>
  <si>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</si>
  <si>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</si>
  <si>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</si>
  <si>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</si>
  <si>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</si>
  <si>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</si>
  <si>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</si>
  <si>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</si>
  <si>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</si>
  <si>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</si>
  <si>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</si>
  <si>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</si>
  <si>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</si>
  <si>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</si>
  <si>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</si>
  <si>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</si>
  <si>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</si>
  <si>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</si>
  <si>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</si>
  <si>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</si>
  <si>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</si>
  <si>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</si>
  <si>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</si>
  <si>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</si>
  <si>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</si>
  <si>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</si>
  <si>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</si>
  <si>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</si>
  <si>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</si>
  <si>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</si>
  <si>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</si>
  <si>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</si>
  <si>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</si>
  <si>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</si>
  <si>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</si>
  <si>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</si>
  <si>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</si>
  <si>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</si>
  <si>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</si>
  <si>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</si>
  <si>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</si>
  <si>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</si>
  <si>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</si>
  <si>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</si>
  <si>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</si>
  <si>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</si>
  <si>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</si>
  <si>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</si>
  <si>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</si>
  <si>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</si>
  <si>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</si>
  <si>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</si>
  <si>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</si>
  <si>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</si>
  <si>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</si>
  <si>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</si>
  <si>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</si>
  <si>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</si>
  <si>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</si>
  <si>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</si>
  <si>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</si>
  <si>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</si>
  <si>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</si>
  <si>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</si>
  <si>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</si>
  <si>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</si>
  <si>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</si>
  <si>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</si>
  <si>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</si>
  <si>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</si>
  <si>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</si>
  <si>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</si>
  <si>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</si>
  <si>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</si>
  <si>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</si>
  <si>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</si>
  <si>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</si>
  <si>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</si>
  <si>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</si>
  <si>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</si>
  <si>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</si>
  <si>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</si>
  <si>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</si>
  <si>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</si>
  <si>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</si>
  <si>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</si>
  <si>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</si>
  <si>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</si>
  <si>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</si>
  <si>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</si>
  <si>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</si>
  <si>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</si>
  <si>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</si>
  <si>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</si>
  <si>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</si>
  <si>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</si>
  <si>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</si>
  <si>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</si>
  <si>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</si>
  <si>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</si>
  <si>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</si>
  <si>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</si>
  <si>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</si>
  <si>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</si>
  <si>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</si>
  <si>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</si>
  <si>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</si>
  <si>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</si>
  <si>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</si>
  <si>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</si>
  <si>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</si>
  <si>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</si>
  <si>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</si>
  <si>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</si>
  <si>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</si>
  <si>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</si>
  <si>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</si>
  <si>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</si>
  <si>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</si>
  <si>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</si>
  <si>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</si>
  <si>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</si>
  <si>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</si>
  <si>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</si>
  <si>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</si>
  <si>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</si>
  <si>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</si>
  <si>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</si>
  <si>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</si>
  <si>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</si>
  <si>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</si>
  <si>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</si>
  <si>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</si>
  <si>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</si>
  <si>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</si>
  <si>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</si>
  <si>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</si>
  <si>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</si>
  <si>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</si>
  <si>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</si>
  <si>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</si>
  <si>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</si>
  <si>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</si>
  <si>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</si>
  <si>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</si>
  <si>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</si>
  <si>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</si>
  <si>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</si>
  <si>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</si>
  <si>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</si>
  <si>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</si>
  <si>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</si>
  <si>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</si>
  <si>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</si>
  <si>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</si>
  <si>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</si>
  <si>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</si>
  <si>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</si>
  <si>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</si>
  <si>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</si>
  <si>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</si>
  <si>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</si>
  <si>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</si>
  <si>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</si>
  <si>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</si>
  <si>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</si>
  <si>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</si>
  <si>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</si>
  <si>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</si>
  <si>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</si>
  <si>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</si>
  <si>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</si>
  <si>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</si>
  <si>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</si>
  <si>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</si>
  <si>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</si>
  <si>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</si>
  <si>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</si>
  <si>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</si>
  <si>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</si>
  <si>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</si>
  <si>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</si>
  <si>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</si>
  <si>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</si>
  <si>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</si>
  <si>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</si>
  <si>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</si>
  <si>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</si>
  <si>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</si>
  <si>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</si>
  <si>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</si>
  <si>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</si>
  <si>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</si>
  <si>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</si>
  <si>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</si>
  <si>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</si>
  <si>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</si>
  <si>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</si>
  <si>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</si>
  <si>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</si>
  <si>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</si>
  <si>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</si>
  <si>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</si>
  <si>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</si>
  <si>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</si>
  <si>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</si>
  <si>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</si>
  <si>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</si>
  <si>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</si>
  <si>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</si>
  <si>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</si>
  <si>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</si>
  <si>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</si>
  <si>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</si>
  <si>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</si>
  <si>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</si>
  <si>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</si>
  <si>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</si>
  <si>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</si>
  <si>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</si>
  <si>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</si>
  <si>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</si>
  <si>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</si>
  <si>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</si>
  <si>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</si>
  <si>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</si>
  <si>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</si>
  <si>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</si>
  <si>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</si>
  <si>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</si>
  <si>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</si>
  <si>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</si>
  <si>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</si>
  <si>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</si>
  <si>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</si>
  <si>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</si>
  <si>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</si>
  <si>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</si>
  <si>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</si>
  <si>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</si>
  <si>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</si>
  <si>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</si>
  <si>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</si>
  <si>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</si>
  <si>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</si>
  <si>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</si>
  <si>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</si>
  <si>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</si>
  <si>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</si>
  <si>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</si>
  <si>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</si>
  <si>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</si>
  <si>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</si>
  <si>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</si>
  <si>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</si>
  <si>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</si>
  <si>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</si>
  <si>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</si>
  <si>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</si>
  <si>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</si>
  <si>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</si>
  <si>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</si>
  <si>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</si>
  <si>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</si>
  <si>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</si>
  <si>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</si>
  <si>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</si>
  <si>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</si>
  <si>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</si>
  <si>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</si>
  <si>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</si>
  <si>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</si>
  <si>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</si>
  <si>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</si>
  <si>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</si>
  <si>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</si>
  <si>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</si>
  <si>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</si>
  <si>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</si>
  <si>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</si>
  <si>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</si>
  <si>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</si>
  <si>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</si>
  <si>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</si>
  <si>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</si>
  <si>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</si>
  <si>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</si>
  <si>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</si>
  <si>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</si>
  <si>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</si>
  <si>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</si>
  <si>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</si>
  <si>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</si>
  <si>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</si>
  <si>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</si>
  <si>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</si>
  <si>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</si>
  <si>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</si>
  <si>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</si>
  <si>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</si>
  <si>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</si>
  <si>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</si>
  <si>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</si>
  <si>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</si>
  <si>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</si>
  <si>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</si>
  <si>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</si>
  <si>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</si>
  <si>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</si>
  <si>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</si>
  <si>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</si>
  <si>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</si>
  <si>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</si>
  <si>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</si>
  <si>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</si>
  <si>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</si>
  <si>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</si>
  <si>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</si>
  <si>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</si>
  <si>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</si>
  <si>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</si>
  <si>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</si>
  <si>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</si>
  <si>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</si>
  <si>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</si>
  <si>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</si>
  <si>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</si>
  <si>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</si>
  <si>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</si>
  <si>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</si>
  <si>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</si>
  <si>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</si>
  <si>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</si>
  <si>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</si>
  <si>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</si>
  <si>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</si>
  <si>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</si>
  <si>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</si>
  <si>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</si>
  <si>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</si>
  <si>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</si>
  <si>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</si>
  <si>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</si>
  <si>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</si>
  <si>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</si>
  <si>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</si>
  <si>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</si>
  <si>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</si>
  <si>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</si>
  <si>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</si>
  <si>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</si>
  <si>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</si>
  <si>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</si>
  <si>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</si>
  <si>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</si>
  <si>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</si>
  <si>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</si>
  <si>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</si>
  <si>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</si>
  <si>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</si>
  <si>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</si>
  <si>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</si>
  <si>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</si>
  <si>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</si>
  <si>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</si>
  <si>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</si>
  <si>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</si>
  <si>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</si>
  <si>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</si>
  <si>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</si>
  <si>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</si>
  <si>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</si>
  <si>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</si>
  <si>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</si>
  <si>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</si>
  <si>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</si>
  <si>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</si>
  <si>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</si>
  <si>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</si>
  <si>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</si>
  <si>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</si>
  <si>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</si>
  <si>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</si>
  <si>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</si>
  <si>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</si>
  <si>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</si>
  <si>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</si>
  <si>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</si>
  <si>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</si>
  <si>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</si>
  <si>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</si>
  <si>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</si>
  <si>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</si>
  <si>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</si>
  <si>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</si>
  <si>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</si>
  <si>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</si>
  <si>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</si>
  <si>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</si>
  <si>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</si>
  <si>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</si>
  <si>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</si>
  <si>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</si>
  <si>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</si>
  <si>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</si>
  <si>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</si>
  <si>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</si>
  <si>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</si>
  <si>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</si>
  <si>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</si>
  <si>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</si>
  <si>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</si>
  <si>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</si>
  <si>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</si>
  <si>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</si>
  <si>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</si>
  <si>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</si>
  <si>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</si>
  <si>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</si>
  <si>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</si>
  <si>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</si>
  <si>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</si>
  <si>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</si>
  <si>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</si>
  <si>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</si>
  <si>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</si>
  <si>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</si>
  <si>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</si>
  <si>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</si>
  <si>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</si>
  <si>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</si>
  <si>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</si>
  <si>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</si>
  <si>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</si>
  <si>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</si>
  <si>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</si>
  <si>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</si>
  <si>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</si>
  <si>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</si>
  <si>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</si>
  <si>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</si>
  <si>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</si>
  <si>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</si>
  <si>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</si>
  <si>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</si>
  <si>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</si>
  <si>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</si>
  <si>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</si>
  <si>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</si>
  <si>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</si>
  <si>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</si>
  <si>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</si>
  <si>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</si>
  <si>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</si>
  <si>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</si>
  <si>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</si>
  <si>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</si>
  <si>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</si>
  <si>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</si>
  <si>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</si>
  <si>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</si>
  <si>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</si>
  <si>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</si>
  <si>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</si>
  <si>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</si>
  <si>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</si>
  <si>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</si>
  <si>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</si>
  <si>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</si>
  <si>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</si>
  <si>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</si>
  <si>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</si>
  <si>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</si>
  <si>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</si>
  <si>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</si>
  <si>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</si>
  <si>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</si>
  <si>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</si>
  <si>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</si>
  <si>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</si>
  <si>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</si>
  <si>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</si>
  <si>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</si>
  <si>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</si>
  <si>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</si>
  <si>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</si>
  <si>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</si>
  <si>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</si>
  <si>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</si>
  <si>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</si>
  <si>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</si>
  <si>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</si>
  <si>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</si>
  <si>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</si>
  <si>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</si>
  <si>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</si>
  <si>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</si>
  <si>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</si>
  <si>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</si>
  <si>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</si>
  <si>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</si>
  <si>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</si>
  <si>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</si>
  <si>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</si>
  <si>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</si>
  <si>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</si>
  <si>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</si>
  <si>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</si>
  <si>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</si>
  <si>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</si>
  <si>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</si>
  <si>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</si>
  <si>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</si>
  <si>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</si>
  <si>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</si>
  <si>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</si>
  <si>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</si>
  <si>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</si>
  <si>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</si>
  <si>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</si>
  <si>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</si>
  <si>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</si>
  <si>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</si>
  <si>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</si>
  <si>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</si>
  <si>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</si>
  <si>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</si>
  <si>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</si>
  <si>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</si>
  <si>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</si>
  <si>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</si>
  <si>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</si>
  <si>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</si>
  <si>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</si>
  <si>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</si>
  <si>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</si>
  <si>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</si>
  <si>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</si>
  <si>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</si>
  <si>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</si>
  <si>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</si>
  <si>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</si>
  <si>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</si>
  <si>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</si>
  <si>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</si>
  <si>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</si>
  <si>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</si>
  <si>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</si>
  <si>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</si>
  <si>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</si>
  <si>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</si>
  <si>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</si>
  <si>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</si>
  <si>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</si>
  <si>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</si>
  <si>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</si>
  <si>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</si>
  <si>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</si>
  <si>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</si>
  <si>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</si>
  <si>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</si>
  <si>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</si>
  <si>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</si>
  <si>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</si>
  <si>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</si>
  <si>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</si>
  <si>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</si>
  <si>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</si>
  <si>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</si>
  <si>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</si>
  <si>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</si>
  <si>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</si>
  <si>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</si>
  <si>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</si>
  <si>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</si>
  <si>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</si>
  <si>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</si>
  <si>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</si>
  <si>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</si>
  <si>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</si>
  <si>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</si>
  <si>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</si>
  <si>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</si>
  <si>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</si>
  <si>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</si>
  <si>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</si>
  <si>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</si>
  <si>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</si>
  <si>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</si>
  <si>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</si>
  <si>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</si>
  <si>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</si>
  <si>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</si>
  <si>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</si>
  <si>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</si>
  <si>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</si>
  <si>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</si>
  <si>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</si>
  <si>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</si>
  <si>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</si>
  <si>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</si>
  <si>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</si>
  <si>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</si>
  <si>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</si>
  <si>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</si>
  <si>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</si>
  <si>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</si>
  <si>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</si>
  <si>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</si>
  <si>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</si>
  <si>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</si>
  <si>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</si>
  <si>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</si>
  <si>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</si>
  <si>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</si>
  <si>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</si>
  <si>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</si>
  <si>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</si>
  <si>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</si>
  <si>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</si>
  <si>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</si>
  <si>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</si>
  <si>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</si>
  <si>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</si>
  <si>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</si>
  <si>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</si>
  <si>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</si>
  <si>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</si>
  <si>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</si>
  <si>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</si>
  <si>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</si>
  <si>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</si>
  <si>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</si>
  <si>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</si>
  <si>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</si>
  <si>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</si>
  <si>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</si>
  <si>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</si>
  <si>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</si>
  <si>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</si>
  <si>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</si>
  <si>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</si>
  <si>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</si>
  <si>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</si>
  <si>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</si>
  <si>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</si>
  <si>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</si>
  <si>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</si>
  <si>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</si>
  <si>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</si>
  <si>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</si>
  <si>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</si>
  <si>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</si>
  <si>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</si>
  <si>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</si>
  <si>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</si>
  <si>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</si>
  <si>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</si>
  <si>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</si>
  <si>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</si>
  <si>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</si>
  <si>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</si>
  <si>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</si>
  <si>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</si>
  <si>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</si>
  <si>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</si>
  <si>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</si>
  <si>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</si>
  <si>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</si>
  <si>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</si>
  <si>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</si>
  <si>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</si>
  <si>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</si>
  <si>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</si>
  <si>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</si>
  <si>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</si>
  <si>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</si>
  <si>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</si>
  <si>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</si>
  <si>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</si>
  <si>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</si>
  <si>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</si>
  <si>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</si>
  <si>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</si>
  <si>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</si>
  <si>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</si>
  <si>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</si>
  <si>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</si>
  <si>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</si>
  <si>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</si>
  <si>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</si>
  <si>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</si>
  <si>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</si>
  <si>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</si>
  <si>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</si>
  <si>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</si>
  <si>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</si>
  <si>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</si>
  <si>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</si>
  <si>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</si>
  <si>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</si>
  <si>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</si>
  <si>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</si>
  <si>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</si>
  <si>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</si>
  <si>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</si>
  <si>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</si>
  <si>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</si>
  <si>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</si>
  <si>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</si>
  <si>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</si>
  <si>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</si>
  <si>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</si>
  <si>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</si>
  <si>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</si>
  <si>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</si>
  <si>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</si>
  <si>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</si>
  <si>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</si>
  <si>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</si>
  <si>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</si>
  <si>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</si>
  <si>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</si>
  <si>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</si>
  <si>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</si>
  <si>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</si>
  <si>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</si>
  <si>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</si>
  <si>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</si>
  <si>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</si>
  <si>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</si>
  <si>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</si>
  <si>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</si>
  <si>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</si>
  <si>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</si>
  <si>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</si>
  <si>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</si>
  <si>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</si>
  <si>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</si>
  <si>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</si>
  <si>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</si>
  <si>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</si>
  <si>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</si>
  <si>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</si>
  <si>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</si>
  <si>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</si>
  <si>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</si>
  <si>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</si>
  <si>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</si>
  <si>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</si>
  <si>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</si>
  <si>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</si>
  <si>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</si>
  <si>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</si>
  <si>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</si>
  <si>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</si>
  <si>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</si>
  <si>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</si>
  <si>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</si>
  <si>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</si>
  <si>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</si>
  <si>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</si>
  <si>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</si>
  <si>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</si>
  <si>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</si>
  <si>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</si>
  <si>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</si>
  <si>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</si>
  <si>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</si>
  <si>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</si>
  <si>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</si>
  <si>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</si>
  <si>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</si>
  <si>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</si>
  <si>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</si>
  <si>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</si>
  <si>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</si>
  <si>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</si>
  <si>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</si>
  <si>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</si>
  <si>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</si>
  <si>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</si>
  <si>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</si>
  <si>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</si>
  <si>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</si>
  <si>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</si>
  <si>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</si>
  <si>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</si>
  <si>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</si>
  <si>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</si>
  <si>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</si>
  <si>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</si>
  <si>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</si>
  <si>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</si>
  <si>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</si>
  <si>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</si>
  <si>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</si>
  <si>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</si>
  <si>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</si>
  <si>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</si>
  <si>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</si>
  <si>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</si>
  <si>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</si>
  <si>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</si>
  <si>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</si>
  <si>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</si>
  <si>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</si>
  <si>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</si>
  <si>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</si>
  <si>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</si>
  <si>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</si>
  <si>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</si>
  <si>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</si>
  <si>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</si>
  <si>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</si>
  <si>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</si>
  <si>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</si>
  <si>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</si>
  <si>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</si>
  <si>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</si>
  <si>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</si>
  <si>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</si>
  <si>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</si>
  <si>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</si>
  <si>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</si>
  <si>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</si>
  <si>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</si>
  <si>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</si>
  <si>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</si>
  <si>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</si>
  <si>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</si>
  <si>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</si>
  <si>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</si>
  <si>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</si>
  <si>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</si>
  <si>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</si>
  <si>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</si>
  <si>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</si>
  <si>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</si>
  <si>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</si>
  <si>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</si>
  <si>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</si>
  <si>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</si>
  <si>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</si>
  <si>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</si>
  <si>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</si>
  <si>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</si>
  <si>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</si>
  <si>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</si>
  <si>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</si>
  <si>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</si>
  <si>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</si>
  <si>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</si>
  <si>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</si>
  <si>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</si>
  <si>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</si>
  <si>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</si>
  <si>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</si>
  <si>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</si>
  <si>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</si>
  <si>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</si>
  <si>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</si>
  <si>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</si>
  <si>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</si>
  <si>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</si>
  <si>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</si>
  <si>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</si>
  <si>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</si>
  <si>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</si>
  <si>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</si>
  <si>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</si>
  <si>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</si>
  <si>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</si>
  <si>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</si>
  <si>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</si>
  <si>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</si>
  <si>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</si>
  <si>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</si>
  <si>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</si>
  <si>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</si>
  <si>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</si>
  <si>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</si>
  <si>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</si>
  <si>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</si>
  <si>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</si>
  <si>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</si>
  <si>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</si>
  <si>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</si>
  <si>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</si>
  <si>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</si>
  <si>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</si>
  <si>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</si>
  <si>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</si>
  <si>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</si>
  <si>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</si>
  <si>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</si>
  <si>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</si>
  <si>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</si>
  <si>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</si>
  <si>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</si>
  <si>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</si>
  <si>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</si>
  <si>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</si>
  <si>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</si>
  <si>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</si>
  <si>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</si>
  <si>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</si>
  <si>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</si>
  <si>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</si>
  <si>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</si>
  <si>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</si>
  <si>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</si>
  <si>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</si>
  <si>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</si>
  <si>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</si>
  <si>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</si>
  <si>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</si>
  <si>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</si>
  <si>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</si>
  <si>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</si>
  <si>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</si>
  <si>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</si>
  <si>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</si>
  <si>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</si>
  <si>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</si>
  <si>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</si>
  <si>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</si>
  <si>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</si>
  <si>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</si>
  <si>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</si>
  <si>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</si>
  <si>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</si>
  <si>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</si>
  <si>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</si>
  <si>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</si>
  <si>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</si>
  <si>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</si>
  <si>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</si>
  <si>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</si>
  <si>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</si>
  <si>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</si>
  <si>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</si>
  <si>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</si>
  <si>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</si>
  <si>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</si>
  <si>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</si>
  <si>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</si>
  <si>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</si>
  <si>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</si>
  <si>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</si>
  <si>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</si>
  <si>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</si>
  <si>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</si>
  <si>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</si>
  <si>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</si>
  <si>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</si>
  <si>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</si>
  <si>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</si>
  <si>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</si>
  <si>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</si>
  <si>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</si>
  <si>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</si>
  <si>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</si>
  <si>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</si>
  <si>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</si>
  <si>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</si>
  <si>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</si>
  <si>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</si>
  <si>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</si>
  <si>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</si>
  <si>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</si>
  <si>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</si>
  <si>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</si>
  <si>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</si>
  <si>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</si>
  <si>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</si>
  <si>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</si>
  <si>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</si>
  <si>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</si>
  <si>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</si>
  <si>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</si>
  <si>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</si>
  <si>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</si>
  <si>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</si>
  <si>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</si>
  <si>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</si>
  <si>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</si>
  <si>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</si>
  <si>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</si>
  <si>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</si>
  <si>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</si>
  <si>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</si>
  <si>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</si>
  <si>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</si>
  <si>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</si>
  <si>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</si>
  <si>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</si>
  <si>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</si>
  <si>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</si>
  <si>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</si>
  <si>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</si>
  <si>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</si>
  <si>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</si>
  <si>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</si>
  <si>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</si>
  <si>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</si>
  <si>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</si>
  <si>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</si>
  <si>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</si>
  <si>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</si>
  <si>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</si>
  <si>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</si>
  <si>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</si>
  <si>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</si>
  <si>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</si>
  <si>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</si>
  <si>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</si>
  <si>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</si>
  <si>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</si>
  <si>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</si>
  <si>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</si>
  <si>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</si>
  <si>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</si>
  <si>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</si>
  <si>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</si>
  <si>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</si>
  <si>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</si>
  <si>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</si>
  <si>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</si>
  <si>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</si>
  <si>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</si>
  <si>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</si>
  <si>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</si>
  <si>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</si>
  <si>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</si>
  <si>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</si>
  <si>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</si>
  <si>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</si>
  <si>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</si>
  <si>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</si>
  <si>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</si>
  <si>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</si>
  <si>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</si>
  <si>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</si>
  <si>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</si>
  <si>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</si>
  <si>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</si>
  <si>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</si>
  <si>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</si>
  <si>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</si>
  <si>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</si>
  <si>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</si>
  <si>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</si>
  <si>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</si>
  <si>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</si>
  <si>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</si>
  <si>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</si>
  <si>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</si>
  <si>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</si>
  <si>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</si>
  <si>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</si>
  <si>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</si>
  <si>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</si>
  <si>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</si>
  <si>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</si>
  <si>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</si>
  <si>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</si>
  <si>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</si>
  <si>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</si>
  <si>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</si>
  <si>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</si>
  <si>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</si>
  <si>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</si>
  <si>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</si>
  <si>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</si>
  <si>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</si>
  <si>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</si>
  <si>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</si>
  <si>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</si>
  <si>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</si>
  <si>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</si>
  <si>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</si>
  <si>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</si>
  <si>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</si>
  <si>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</si>
  <si>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</si>
  <si>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</si>
  <si>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</si>
  <si>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</si>
  <si>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</si>
  <si>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</si>
  <si>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</si>
  <si>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</si>
  <si>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</si>
  <si>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</si>
  <si>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</si>
  <si>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</si>
  <si>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</si>
  <si>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</si>
  <si>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</si>
  <si>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</si>
  <si>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</si>
  <si>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</si>
  <si>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</si>
  <si>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</si>
  <si>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</si>
  <si>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</si>
  <si>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</si>
  <si>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</si>
  <si>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</si>
  <si>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</si>
  <si>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</si>
  <si>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</si>
  <si>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</si>
  <si>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</si>
  <si>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</si>
  <si>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</si>
  <si>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</si>
  <si>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</si>
  <si>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</si>
  <si>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</si>
  <si>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</si>
  <si>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</si>
  <si>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</si>
  <si>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</si>
  <si>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</si>
  <si>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</si>
  <si>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</si>
  <si>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</si>
  <si>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</si>
  <si>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</si>
  <si>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</si>
  <si>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</si>
  <si>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</si>
  <si>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</si>
  <si>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</si>
  <si>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</si>
  <si>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</si>
  <si>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</si>
  <si>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</si>
  <si>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</si>
  <si>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</si>
  <si>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</si>
  <si>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</si>
  <si>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</si>
  <si>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</si>
  <si>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</si>
  <si>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</si>
  <si>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</si>
  <si>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</si>
  <si>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</si>
  <si>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</si>
  <si>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</si>
  <si>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</si>
  <si>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</si>
  <si>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</si>
  <si>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</si>
  <si>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</si>
  <si>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</si>
  <si>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</si>
  <si>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</si>
  <si>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</si>
  <si>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</si>
  <si>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</si>
  <si>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</si>
  <si>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</si>
  <si>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</si>
  <si>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</si>
  <si>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</si>
  <si>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</si>
  <si>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</si>
  <si>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</si>
  <si>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</si>
  <si>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</si>
  <si>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</si>
  <si>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</si>
  <si>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</si>
  <si>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</si>
  <si>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</si>
  <si>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</si>
  <si>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</si>
  <si>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</si>
  <si>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</si>
  <si>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</si>
  <si>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</si>
  <si>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</si>
  <si>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</si>
  <si>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</si>
  <si>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</si>
  <si>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</si>
  <si>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</si>
  <si>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</si>
  <si>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</si>
  <si>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</si>
  <si>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</si>
  <si>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</si>
  <si>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</si>
  <si>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</si>
  <si>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</si>
  <si>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</si>
  <si>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</si>
  <si>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</si>
  <si>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</si>
  <si>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</si>
  <si>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</si>
  <si>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</si>
  <si>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</si>
  <si>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</si>
  <si>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</si>
  <si>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</si>
  <si>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</si>
  <si>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</si>
  <si>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</si>
  <si>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</si>
  <si>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</si>
  <si>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</si>
  <si>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</si>
  <si>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</si>
  <si>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</si>
  <si>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</si>
  <si>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</si>
  <si>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</si>
  <si>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</si>
  <si>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</si>
  <si>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</si>
  <si>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</si>
  <si>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</si>
  <si>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</si>
  <si>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</si>
  <si>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</si>
  <si>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</si>
  <si>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</si>
  <si>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</si>
  <si>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</si>
  <si>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</si>
  <si>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</si>
  <si>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</si>
  <si>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</si>
  <si>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</si>
  <si>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</si>
  <si>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</si>
  <si>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</si>
  <si>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</si>
  <si>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</si>
  <si>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</si>
  <si>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</si>
  <si>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</si>
  <si>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</si>
  <si>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</si>
  <si>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</si>
  <si>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</si>
  <si>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</si>
  <si>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</si>
  <si>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</si>
  <si>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</si>
  <si>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</si>
  <si>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</si>
  <si>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</si>
  <si>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</si>
  <si>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</si>
  <si>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</si>
  <si>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</si>
  <si>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</si>
  <si>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</si>
  <si>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</si>
  <si>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</si>
  <si>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</si>
  <si>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</si>
  <si>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</si>
  <si>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</si>
  <si>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</si>
  <si>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</si>
  <si>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</si>
  <si>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</si>
  <si>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</si>
  <si>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</si>
  <si>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</si>
  <si>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</si>
  <si>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</si>
  <si>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</si>
  <si>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</si>
  <si>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</si>
  <si>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</si>
  <si>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</si>
  <si>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</si>
  <si>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</si>
  <si>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</si>
  <si>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</si>
  <si>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</si>
  <si>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</si>
  <si>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</si>
  <si>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</si>
  <si>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</si>
  <si>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</si>
  <si>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</si>
  <si>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</si>
  <si>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</si>
  <si>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</si>
  <si>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</si>
  <si>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</si>
  <si>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</si>
  <si>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</si>
  <si>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</si>
  <si>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</si>
  <si>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</si>
  <si>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</si>
  <si>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</si>
  <si>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</si>
  <si>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</si>
  <si>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</si>
  <si>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</si>
  <si>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</si>
  <si>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</si>
  <si>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</si>
  <si>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</si>
  <si>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</si>
  <si>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</si>
  <si>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</si>
  <si>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</si>
  <si>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</si>
  <si>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</si>
  <si>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</si>
  <si>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</si>
  <si>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</si>
  <si>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</si>
  <si>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</si>
  <si>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</si>
  <si>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</si>
  <si>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</si>
  <si>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</si>
  <si>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</si>
  <si>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</si>
  <si>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</si>
  <si>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</si>
  <si>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</si>
  <si>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</si>
  <si>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</si>
  <si>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</si>
  <si>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</si>
  <si>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</si>
  <si>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</si>
  <si>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</si>
  <si>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</si>
  <si>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</si>
  <si>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</si>
  <si>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</si>
  <si>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</si>
  <si>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</si>
  <si>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</si>
  <si>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</si>
  <si>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</si>
  <si>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</si>
  <si>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</si>
  <si>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</si>
  <si>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</si>
  <si>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</si>
  <si>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</si>
  <si>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</si>
  <si>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</si>
  <si>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</si>
  <si>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</si>
  <si>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</si>
  <si>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</si>
  <si>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</si>
  <si>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</si>
  <si>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</si>
  <si>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</si>
  <si>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</si>
  <si>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</si>
  <si>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</si>
  <si>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</si>
  <si>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</si>
  <si>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</si>
  <si>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</si>
  <si>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</si>
  <si>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</si>
  <si>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</si>
  <si>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</si>
  <si>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</si>
  <si>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</si>
  <si>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</si>
  <si>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</si>
  <si>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</si>
  <si>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</si>
  <si>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</si>
  <si>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</si>
  <si>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</si>
  <si>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</si>
  <si>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</si>
  <si>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</si>
  <si>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</si>
  <si>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</si>
  <si>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</si>
  <si>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</si>
  <si>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</si>
  <si>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</si>
  <si>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</si>
  <si>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</si>
  <si>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</si>
  <si>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</si>
  <si>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</si>
  <si>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</si>
  <si>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</si>
  <si>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</si>
  <si>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</si>
  <si>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</si>
  <si>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</si>
  <si>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</si>
  <si>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</si>
  <si>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</si>
  <si>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</si>
  <si>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</si>
  <si>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</si>
  <si>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</si>
  <si>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</si>
  <si>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</si>
  <si>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</si>
  <si>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</si>
  <si>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</si>
  <si>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</si>
  <si>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</si>
  <si>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</si>
  <si>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</si>
  <si>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</si>
  <si>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</si>
  <si>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</si>
  <si>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</si>
  <si>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</si>
  <si>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</si>
  <si>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</si>
  <si>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</si>
  <si>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</si>
  <si>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</si>
  <si>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</si>
  <si>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</si>
  <si>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</si>
  <si>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</si>
  <si>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</si>
  <si>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</si>
  <si>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</si>
  <si>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</si>
  <si>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</si>
  <si>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</si>
  <si>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</si>
  <si>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</si>
  <si>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</si>
  <si>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</si>
  <si>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</si>
  <si>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</si>
  <si>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</si>
  <si>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</si>
  <si>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</si>
  <si>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</si>
  <si>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</si>
  <si>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</si>
  <si>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</si>
  <si>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</si>
  <si>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</si>
  <si>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</si>
  <si>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</si>
  <si>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</si>
  <si>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</si>
  <si>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</si>
  <si>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</si>
  <si>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</si>
  <si>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</si>
  <si>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</si>
  <si>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</si>
  <si>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</si>
  <si>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</si>
  <si>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</si>
  <si>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</si>
  <si>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</si>
  <si>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</si>
  <si>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</si>
  <si>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</si>
  <si>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</si>
  <si>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</si>
  <si>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</si>
  <si>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</si>
  <si>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</si>
  <si>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</si>
  <si>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</si>
  <si>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</si>
  <si>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</si>
  <si>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</si>
  <si>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</si>
  <si>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</si>
  <si>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</si>
  <si>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</si>
  <si>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</si>
  <si>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</si>
  <si>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</si>
  <si>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</si>
  <si>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</si>
  <si>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</si>
  <si>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</si>
  <si>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</si>
  <si>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</si>
  <si>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</si>
  <si>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</si>
  <si>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</si>
  <si>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</si>
  <si>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</si>
  <si>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</si>
  <si>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</si>
  <si>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</si>
  <si>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</si>
  <si>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</si>
  <si>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</si>
  <si>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</si>
  <si>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</si>
  <si>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</si>
  <si>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</si>
  <si>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</si>
  <si>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</si>
  <si>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</si>
  <si>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</si>
  <si>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</si>
  <si>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</si>
  <si>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</si>
  <si>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</si>
  <si>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</si>
  <si>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</si>
  <si>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</si>
  <si>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</si>
  <si>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</si>
  <si>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</si>
  <si>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</si>
  <si>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</si>
  <si>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</si>
  <si>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</si>
  <si>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</si>
  <si>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</si>
  <si>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</si>
  <si>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</si>
  <si>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</si>
  <si>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</si>
  <si>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</si>
  <si>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</si>
  <si>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</si>
  <si>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</si>
  <si>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</si>
  <si>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</si>
  <si>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</si>
  <si>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</si>
  <si>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</si>
  <si>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</si>
  <si>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</si>
  <si>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</si>
  <si>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</si>
  <si>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</si>
  <si>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</si>
  <si>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</si>
  <si>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</si>
  <si>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</si>
  <si>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</si>
  <si>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</si>
  <si>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</si>
  <si>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</si>
  <si>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</si>
  <si>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</si>
  <si>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</si>
  <si>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</si>
  <si>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</si>
  <si>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</si>
  <si>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</si>
  <si>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</si>
  <si>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</si>
  <si>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</si>
  <si>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</si>
  <si>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</si>
  <si>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</si>
  <si>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</si>
  <si>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</si>
  <si>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</si>
  <si>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</si>
  <si>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</si>
  <si>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</si>
  <si>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</si>
  <si>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</si>
  <si>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</si>
  <si>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</si>
  <si>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</si>
  <si>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</si>
  <si>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</si>
  <si>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</si>
  <si>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</si>
  <si>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</si>
  <si>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</si>
  <si>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</si>
  <si>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</si>
  <si>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</si>
  <si>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</si>
  <si>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</si>
  <si>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</si>
  <si>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</si>
  <si>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</si>
  <si>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</si>
  <si>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</si>
  <si>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</si>
  <si>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</si>
  <si>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</si>
  <si>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</si>
  <si>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</si>
  <si>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</si>
  <si>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</si>
  <si>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</si>
  <si>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</si>
  <si>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</si>
  <si>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</si>
  <si>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</si>
  <si>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</si>
  <si>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</si>
  <si>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</si>
  <si>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</si>
  <si>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</si>
  <si>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</si>
  <si>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</si>
  <si>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</si>
  <si>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</si>
  <si>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</si>
  <si>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</si>
  <si>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</si>
  <si>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</si>
  <si>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</si>
  <si>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</si>
  <si>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</si>
  <si>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</si>
  <si>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</si>
  <si>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</si>
  <si>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</si>
  <si>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</si>
  <si>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</si>
  <si>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</si>
  <si>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</si>
  <si>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</si>
  <si>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</si>
  <si>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</si>
  <si>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</si>
  <si>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</si>
  <si>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</si>
  <si>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</si>
  <si>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</si>
  <si>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</si>
  <si>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</si>
  <si>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</si>
  <si>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</si>
  <si>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</si>
  <si>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</si>
  <si>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</si>
  <si>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</si>
  <si>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</si>
  <si>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</si>
  <si>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</si>
  <si>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</si>
  <si>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</si>
  <si>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</si>
  <si>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</si>
  <si>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</si>
  <si>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</si>
  <si>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</si>
  <si>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</si>
  <si>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</si>
  <si>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</si>
  <si>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</si>
  <si>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</si>
  <si>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</si>
  <si>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</si>
  <si>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</si>
  <si>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</si>
  <si>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</si>
  <si>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</si>
  <si>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</si>
  <si>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</si>
  <si>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</si>
  <si>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</si>
  <si>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</si>
  <si>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</si>
  <si>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</si>
  <si>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</si>
  <si>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</si>
  <si>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</si>
  <si>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</si>
  <si>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</si>
  <si>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</si>
  <si>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</si>
  <si>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</si>
  <si>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</si>
  <si>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</si>
  <si>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</si>
  <si>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</si>
  <si>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</si>
  <si>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</si>
  <si>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</si>
  <si>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</si>
  <si>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</si>
  <si>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</si>
  <si>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</si>
  <si>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</si>
  <si>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</si>
  <si>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</si>
  <si>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</si>
  <si>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</si>
  <si>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</si>
  <si>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</si>
  <si>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</si>
  <si>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</si>
  <si>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</si>
  <si>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</si>
  <si>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</si>
  <si>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</si>
  <si>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</si>
  <si>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</si>
  <si>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</si>
  <si>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</si>
  <si>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</si>
  <si>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</si>
  <si>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</si>
  <si>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</si>
  <si>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</si>
  <si>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</si>
  <si>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</si>
  <si>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</si>
  <si>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</si>
  <si>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</si>
  <si>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</si>
  <si>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</si>
  <si>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</si>
  <si>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</si>
  <si>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</si>
  <si>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</si>
  <si>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</si>
  <si>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</si>
  <si>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</si>
  <si>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</si>
  <si>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</si>
  <si>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</si>
  <si>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</si>
  <si>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</si>
  <si>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</si>
  <si>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</si>
  <si>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</si>
  <si>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</si>
  <si>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</si>
  <si>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</si>
  <si>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</si>
  <si>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</si>
  <si>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</si>
  <si>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</si>
  <si>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</si>
  <si>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</si>
  <si>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</si>
  <si>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</si>
  <si>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</si>
  <si>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</si>
  <si>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</si>
  <si>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</si>
  <si>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</si>
  <si>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</si>
  <si>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</si>
  <si>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</si>
  <si>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</si>
  <si>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</si>
  <si>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</si>
  <si>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</si>
  <si>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</si>
  <si>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</si>
  <si>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</si>
  <si>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</si>
  <si>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</si>
  <si>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</si>
  <si>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</si>
  <si>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</si>
  <si>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</si>
  <si>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</si>
  <si>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</si>
  <si>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</si>
  <si>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</si>
  <si>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</si>
  <si>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</si>
  <si>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</si>
  <si>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</si>
  <si>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</si>
  <si>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</si>
  <si>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</si>
  <si>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</si>
  <si>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</si>
  <si>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</si>
  <si>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</si>
  <si>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</si>
  <si>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</si>
  <si>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</si>
  <si>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</si>
  <si>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</si>
  <si>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</si>
  <si>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</si>
  <si>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</si>
  <si>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</si>
  <si>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</si>
  <si>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</si>
  <si>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</si>
  <si>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</si>
  <si>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</si>
  <si>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</si>
  <si>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</si>
  <si>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</si>
  <si>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</si>
  <si>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</si>
  <si>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</si>
  <si>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</si>
  <si>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</si>
  <si>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</si>
  <si>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</si>
  <si>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</si>
  <si>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</si>
  <si>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</si>
  <si>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</si>
  <si>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</si>
  <si>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</si>
  <si>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</si>
  <si>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</si>
  <si>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</si>
  <si>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</si>
  <si>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</si>
  <si>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</si>
  <si>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</si>
  <si>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</si>
  <si>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</si>
  <si>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</si>
  <si>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</si>
  <si>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</si>
  <si>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</si>
  <si>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</si>
  <si>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</si>
  <si>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</si>
  <si>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</si>
  <si>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</si>
  <si>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</si>
  <si>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</si>
  <si>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</si>
  <si>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</si>
  <si>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</si>
  <si>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</si>
  <si>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</si>
  <si>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</si>
  <si>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</si>
  <si>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</si>
  <si>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</si>
  <si>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</si>
  <si>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</si>
  <si>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</si>
  <si>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</si>
  <si>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</si>
  <si>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</si>
  <si>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</si>
  <si>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</si>
  <si>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</si>
  <si>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</si>
  <si>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</si>
  <si>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</si>
  <si>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</si>
  <si>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</si>
  <si>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</si>
  <si>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</si>
  <si>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</si>
  <si>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</si>
  <si>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</si>
  <si>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</si>
  <si>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</si>
  <si>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</si>
  <si>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</si>
  <si>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</si>
  <si>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</si>
  <si>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</si>
  <si>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</si>
  <si>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</si>
  <si>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</si>
  <si>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</si>
  <si>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</si>
  <si>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</si>
  <si>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</si>
  <si>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</si>
  <si>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</si>
  <si>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</si>
  <si>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</si>
  <si>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</si>
  <si>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</si>
  <si>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</si>
  <si>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</si>
  <si>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</si>
  <si>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</si>
  <si>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</si>
  <si>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</si>
  <si>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</si>
  <si>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</si>
  <si>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</si>
  <si>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</si>
  <si>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</si>
  <si>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</si>
  <si>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</si>
  <si>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</si>
  <si>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</si>
  <si>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</si>
  <si>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</si>
  <si>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</si>
  <si>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</si>
  <si>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</si>
  <si>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</si>
  <si>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</si>
  <si>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</si>
  <si>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</si>
  <si>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</si>
  <si>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</si>
  <si>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</si>
  <si>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</si>
  <si>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</si>
  <si>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</si>
  <si>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</si>
  <si>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</si>
  <si>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</si>
  <si>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</si>
  <si>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</si>
  <si>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</si>
  <si>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</si>
  <si>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</si>
  <si>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</si>
  <si>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</si>
  <si>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</si>
  <si>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</si>
  <si>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</si>
  <si>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</si>
  <si>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</si>
  <si>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</si>
  <si>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</si>
  <si>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</si>
  <si>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</si>
  <si>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</si>
  <si>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</si>
  <si>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</si>
  <si>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</si>
  <si>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</si>
  <si>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</si>
  <si>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</si>
  <si>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</si>
  <si>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</si>
  <si>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</si>
  <si>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</si>
  <si>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</si>
  <si>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</si>
  <si>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</si>
  <si>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</si>
  <si>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</si>
  <si>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</si>
  <si>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</si>
  <si>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</si>
  <si>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</si>
  <si>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</si>
  <si>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</si>
  <si>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</si>
  <si>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</si>
  <si>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</si>
  <si>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</si>
  <si>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</si>
  <si>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</si>
  <si>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</si>
  <si>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</si>
  <si>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</si>
  <si>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</si>
  <si>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</si>
  <si>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</si>
  <si>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</si>
  <si>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</si>
  <si>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</si>
  <si>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</si>
  <si>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</si>
  <si>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</si>
  <si>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</si>
  <si>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</si>
  <si>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</si>
  <si>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</si>
  <si>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</si>
  <si>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</si>
  <si>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</si>
  <si>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</si>
  <si>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</si>
  <si>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</si>
  <si>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</si>
  <si>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</si>
  <si>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</si>
  <si>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</si>
  <si>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</si>
  <si>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</si>
  <si>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</si>
  <si>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</si>
  <si>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</si>
  <si>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</si>
  <si>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</si>
  <si>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</si>
  <si>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</si>
  <si>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</si>
  <si>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</si>
  <si>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</si>
  <si>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</si>
  <si>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</si>
  <si>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</si>
  <si>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</si>
  <si>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</si>
  <si>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</si>
  <si>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</si>
  <si>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</si>
  <si>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</si>
  <si>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</si>
  <si>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</si>
  <si>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</si>
  <si>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</si>
  <si>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</si>
  <si>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</si>
  <si>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</si>
  <si>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</si>
  <si>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</si>
  <si>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</si>
  <si>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</si>
  <si>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</si>
  <si>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</si>
  <si>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</si>
  <si>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</si>
  <si>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</si>
  <si>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</si>
  <si>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</si>
  <si>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</si>
  <si>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</si>
  <si>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</si>
  <si>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</si>
  <si>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</si>
  <si>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</si>
  <si>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</si>
  <si>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</si>
  <si>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</si>
  <si>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</si>
  <si>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</si>
  <si>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</si>
  <si>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</si>
  <si>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</si>
  <si>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</si>
  <si>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</si>
  <si>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</si>
  <si>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</si>
  <si>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</si>
  <si>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</si>
  <si>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</si>
  <si>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</si>
  <si>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</si>
  <si>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</si>
  <si>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</si>
  <si>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</si>
  <si>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</si>
  <si>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</si>
  <si>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</si>
  <si>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</si>
  <si>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</si>
  <si>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</si>
  <si>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</si>
  <si>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</si>
  <si>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</si>
  <si>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</si>
  <si>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</si>
  <si>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</si>
  <si>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</si>
  <si>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</si>
  <si>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</si>
  <si>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</si>
  <si>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</si>
  <si>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</si>
  <si>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</si>
  <si>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</si>
  <si>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</si>
  <si>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</si>
  <si>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</si>
  <si>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</si>
  <si>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</si>
  <si>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</si>
  <si>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</si>
  <si>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</si>
  <si>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</si>
  <si>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</si>
  <si>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</si>
  <si>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</si>
  <si>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</si>
  <si>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</si>
  <si>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</si>
  <si>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</si>
  <si>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</si>
  <si>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</si>
  <si>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</si>
  <si>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</si>
  <si>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</si>
  <si>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</si>
  <si>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</si>
  <si>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</si>
  <si>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</si>
  <si>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</si>
  <si>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</si>
  <si>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</si>
  <si>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</si>
  <si>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</si>
  <si>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</si>
  <si>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</si>
  <si>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</si>
  <si>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</si>
  <si>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</si>
  <si>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</si>
  <si>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</si>
  <si>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</si>
  <si>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</si>
  <si>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</si>
  <si>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</si>
  <si>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</si>
  <si>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</si>
  <si>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</si>
  <si>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</si>
  <si>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</si>
  <si>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</si>
  <si>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</si>
  <si>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</si>
  <si>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</si>
  <si>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</si>
  <si>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</si>
  <si>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</si>
  <si>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</si>
  <si>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</si>
  <si>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</si>
  <si>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</si>
  <si>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</si>
  <si>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</si>
  <si>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</si>
  <si>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</si>
  <si>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</si>
  <si>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</si>
  <si>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</si>
  <si>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</si>
  <si>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</si>
  <si>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</si>
  <si>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</si>
  <si>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</si>
  <si>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</si>
  <si>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</si>
  <si>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</si>
  <si>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</si>
  <si>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</si>
  <si>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</si>
  <si>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</si>
  <si>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</si>
  <si>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</si>
  <si>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</si>
  <si>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</si>
  <si>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</si>
  <si>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</si>
  <si>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</si>
  <si>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</si>
  <si>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</si>
  <si>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</si>
  <si>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</si>
  <si>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</si>
  <si>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</si>
  <si>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</si>
  <si>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</si>
  <si>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</si>
  <si>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</si>
  <si>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</si>
  <si>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</si>
  <si>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</si>
  <si>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</si>
  <si>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</si>
  <si>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</si>
  <si>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</si>
  <si>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</si>
  <si>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</si>
  <si>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</si>
  <si>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</si>
  <si>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</si>
  <si>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</si>
  <si>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</si>
  <si>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</si>
  <si>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</si>
  <si>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</si>
  <si>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</si>
  <si>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</si>
  <si>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</si>
  <si>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</si>
  <si>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</si>
  <si>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</si>
  <si>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</si>
  <si>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</si>
  <si>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</si>
  <si>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</si>
  <si>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</si>
  <si>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</si>
  <si>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</si>
  <si>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</si>
  <si>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</si>
  <si>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</si>
  <si>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</si>
  <si>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</si>
  <si>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</si>
  <si>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</si>
  <si>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</si>
  <si>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</si>
  <si>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</si>
  <si>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</si>
  <si>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</si>
  <si>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</si>
  <si>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</si>
  <si>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</si>
  <si>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</si>
  <si>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</si>
  <si>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</si>
  <si>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</si>
  <si>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</si>
  <si>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</si>
  <si>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</si>
  <si>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</si>
  <si>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</si>
  <si>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</si>
  <si>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</si>
  <si>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</si>
  <si>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</si>
  <si>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</si>
  <si>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</si>
  <si>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</si>
  <si>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</si>
  <si>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</si>
  <si>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</si>
  <si>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</si>
  <si>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</si>
  <si>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</si>
  <si>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</si>
  <si>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</si>
  <si>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</si>
  <si>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</si>
  <si>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</si>
  <si>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</si>
  <si>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</si>
  <si>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</si>
  <si>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</si>
  <si>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</si>
  <si>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</si>
  <si>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</si>
  <si>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</si>
  <si>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</si>
  <si>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</si>
  <si>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</si>
  <si>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</si>
  <si>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</si>
  <si>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</si>
  <si>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</si>
  <si>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</si>
  <si>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</si>
  <si>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</si>
  <si>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</si>
  <si>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</si>
  <si>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</si>
  <si>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</si>
  <si>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</si>
  <si>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</si>
  <si>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</si>
  <si>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</si>
  <si>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</si>
  <si>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</si>
  <si>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</si>
  <si>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</si>
  <si>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</si>
  <si>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</si>
  <si>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</si>
  <si>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</si>
  <si>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</si>
  <si>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</si>
  <si>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</si>
  <si>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</si>
  <si>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</si>
  <si>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</si>
  <si>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</si>
  <si>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</si>
  <si>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</si>
  <si>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</si>
  <si>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</si>
  <si>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</si>
  <si>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</si>
  <si>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</si>
  <si>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</si>
  <si>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</si>
  <si>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</si>
  <si>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</si>
  <si>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</si>
  <si>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</si>
  <si>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</si>
  <si>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</si>
  <si>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</si>
  <si>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</si>
  <si>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</si>
  <si>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</si>
  <si>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</si>
  <si>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</si>
  <si>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</si>
  <si>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</si>
  <si>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</si>
  <si>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</si>
  <si>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</si>
  <si>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</si>
  <si>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</si>
  <si>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</si>
  <si>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</si>
  <si>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</si>
  <si>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</si>
  <si>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</si>
  <si>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</si>
  <si>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</si>
  <si>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</si>
  <si>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</si>
  <si>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</si>
  <si>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</si>
  <si>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</si>
  <si>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</si>
  <si>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</si>
  <si>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</si>
  <si>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</si>
  <si>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</si>
  <si>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</si>
  <si>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</si>
  <si>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</si>
  <si>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</si>
  <si>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</si>
  <si>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</si>
  <si>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</si>
  <si>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</si>
  <si>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</si>
  <si>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</si>
  <si>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</si>
  <si>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</si>
  <si>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</si>
  <si>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</si>
  <si>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</si>
  <si>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</si>
  <si>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</si>
  <si>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</si>
  <si>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</si>
  <si>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</si>
  <si>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</si>
  <si>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</si>
  <si>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</si>
  <si>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</si>
  <si>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</si>
  <si>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</si>
  <si>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</si>
  <si>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</si>
  <si>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</si>
  <si>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</si>
  <si>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</si>
  <si>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</si>
  <si>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</si>
  <si>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</si>
  <si>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</si>
  <si>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</si>
  <si>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</si>
  <si>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</si>
  <si>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</si>
  <si>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</si>
  <si>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</si>
  <si>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</si>
  <si>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</si>
  <si>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</si>
  <si>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</si>
  <si>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</si>
  <si>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</si>
  <si>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</si>
  <si>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</si>
  <si>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</si>
  <si>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</si>
  <si>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</si>
  <si>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</si>
  <si>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</si>
  <si>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</si>
  <si>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</si>
  <si>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</si>
  <si>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</si>
  <si>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</si>
  <si>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</si>
  <si>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</si>
  <si>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</si>
  <si>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</si>
  <si>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</si>
  <si>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</si>
  <si>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</si>
  <si>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</si>
  <si>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</si>
  <si>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</si>
  <si>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</si>
  <si>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</si>
  <si>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</si>
  <si>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</si>
  <si>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</si>
  <si>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</si>
  <si>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</si>
  <si>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</si>
  <si>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</si>
  <si>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</si>
  <si>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</si>
  <si>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</si>
  <si>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</si>
  <si>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</si>
  <si>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</si>
  <si>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</si>
  <si>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</si>
  <si>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</si>
  <si>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</si>
  <si>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</si>
  <si>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</si>
  <si>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</si>
  <si>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</si>
  <si>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</si>
  <si>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</si>
  <si>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</si>
  <si>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</si>
  <si>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</si>
  <si>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</si>
  <si>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</si>
  <si>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</si>
  <si>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</si>
  <si>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</si>
  <si>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</si>
  <si>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</si>
  <si>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</si>
  <si>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</si>
  <si>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</si>
  <si>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</si>
  <si>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</si>
  <si>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</si>
  <si>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</si>
  <si>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</si>
  <si>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</si>
  <si>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</si>
  <si>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</si>
  <si>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</si>
  <si>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</si>
  <si>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</si>
  <si>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</si>
  <si>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</si>
  <si>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</si>
  <si>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</si>
  <si>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</si>
  <si>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</si>
  <si>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</si>
  <si>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</si>
  <si>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</si>
  <si>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</si>
  <si>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</si>
  <si>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</si>
  <si>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</si>
  <si>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</si>
  <si>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</si>
  <si>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</si>
  <si>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</si>
  <si>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</si>
  <si>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</si>
  <si>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</si>
  <si>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</si>
  <si>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</si>
  <si>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</si>
  <si>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</si>
  <si>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</si>
  <si>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</si>
  <si>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</si>
  <si>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</si>
  <si>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</si>
  <si>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</si>
  <si>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</si>
  <si>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</si>
  <si>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</si>
  <si>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</si>
  <si>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</si>
  <si>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</si>
  <si>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</si>
  <si>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</si>
  <si>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</si>
  <si>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</si>
  <si>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</si>
  <si>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</si>
  <si>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</si>
  <si>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</si>
  <si>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</si>
  <si>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</si>
  <si>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</si>
  <si>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</si>
  <si>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</si>
  <si>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</si>
  <si>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</si>
  <si>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</si>
  <si>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</si>
  <si>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</si>
  <si>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</si>
  <si>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</si>
  <si>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</si>
  <si>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</si>
  <si>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</si>
  <si>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</si>
  <si>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</si>
  <si>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</si>
  <si>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</si>
  <si>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</si>
  <si>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</si>
  <si>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</si>
  <si>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</si>
  <si>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</si>
  <si>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</si>
  <si>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</si>
  <si>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</si>
  <si>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</si>
  <si>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</si>
  <si>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</si>
  <si>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</si>
  <si>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</si>
  <si>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</si>
  <si>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</si>
  <si>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</si>
  <si>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</si>
  <si>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</si>
  <si>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</si>
  <si>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</si>
  <si>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</si>
  <si>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</si>
  <si>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</si>
  <si>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</si>
  <si>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</si>
  <si>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</si>
  <si>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</si>
  <si>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</si>
  <si>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</si>
  <si>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</si>
  <si>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</si>
  <si>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</si>
  <si>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</si>
  <si>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</si>
  <si>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</si>
  <si>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</si>
  <si>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</si>
  <si>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</si>
  <si>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</si>
  <si>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</si>
  <si>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</si>
  <si>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</si>
  <si>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</si>
  <si>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</si>
  <si>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</si>
  <si>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</si>
  <si>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</si>
  <si>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</si>
  <si>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</si>
  <si>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</si>
  <si>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</si>
  <si>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</si>
  <si>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</si>
  <si>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</si>
  <si>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</si>
  <si>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</si>
  <si>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</si>
  <si>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</si>
  <si>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</si>
  <si>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</si>
  <si>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</si>
  <si>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</si>
  <si>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</si>
  <si>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</si>
  <si>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</si>
  <si>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</si>
  <si>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</si>
  <si>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</si>
  <si>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</si>
  <si>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</si>
  <si>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</si>
  <si>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</si>
  <si>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</si>
  <si>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</si>
  <si>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</si>
  <si>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</si>
  <si>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</si>
  <si>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</si>
  <si>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</si>
  <si>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</si>
  <si>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</si>
  <si>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</si>
  <si>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</si>
  <si>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</si>
  <si>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</si>
  <si>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</si>
  <si>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</si>
  <si>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</si>
  <si>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</si>
  <si>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</si>
  <si>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</si>
  <si>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</si>
  <si>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</si>
  <si>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</si>
  <si>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</si>
  <si>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</si>
  <si>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</si>
  <si>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</si>
  <si>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</si>
  <si>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</si>
  <si>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</si>
  <si>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</si>
  <si>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</si>
  <si>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</si>
  <si>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</si>
  <si>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</si>
  <si>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</si>
  <si>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</si>
  <si>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</si>
  <si>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</si>
  <si>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</si>
  <si>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</si>
  <si>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</si>
  <si>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</si>
  <si>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</si>
  <si>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</si>
  <si>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</si>
  <si>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</si>
  <si>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</si>
  <si>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</si>
  <si>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</si>
  <si>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</si>
  <si>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</si>
  <si>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</si>
  <si>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</si>
  <si>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</si>
  <si>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</si>
  <si>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</si>
  <si>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</si>
  <si>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</si>
  <si>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</si>
  <si>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</si>
  <si>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</si>
  <si>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</si>
  <si>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</si>
  <si>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</si>
  <si>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</si>
  <si>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</si>
  <si>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</si>
  <si>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</si>
  <si>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</si>
  <si>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</si>
  <si>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</si>
  <si>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</si>
  <si>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</si>
  <si>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</si>
  <si>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</si>
  <si>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</si>
  <si>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</si>
  <si>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</si>
  <si>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</si>
  <si>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</si>
  <si>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</si>
  <si>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</si>
  <si>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</si>
  <si>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</si>
  <si>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</si>
  <si>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</si>
  <si>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</si>
  <si>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</si>
  <si>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</si>
  <si>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</si>
  <si>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</si>
  <si>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</si>
  <si>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</si>
  <si>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</si>
  <si>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</si>
  <si>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</si>
  <si>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</si>
  <si>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</si>
  <si>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</si>
  <si>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</si>
  <si>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</si>
  <si>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</si>
  <si>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</si>
  <si>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</si>
  <si>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</si>
  <si>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</si>
  <si>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</si>
  <si>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</si>
  <si>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</si>
  <si>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</si>
  <si>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</si>
  <si>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</si>
  <si>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</si>
  <si>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</si>
  <si>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</si>
  <si>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</si>
  <si>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</si>
  <si>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</si>
  <si>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</si>
  <si>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</si>
  <si>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</si>
  <si>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</si>
  <si>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</si>
  <si>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</si>
  <si>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</si>
  <si>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</si>
  <si>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</si>
  <si>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</si>
  <si>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</si>
  <si>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</si>
  <si>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</si>
  <si>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</si>
  <si>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</si>
  <si>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</si>
  <si>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</si>
  <si>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</si>
  <si>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</si>
  <si>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</si>
  <si>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</si>
  <si>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</si>
  <si>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</si>
  <si>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</si>
  <si>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</si>
  <si>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</si>
  <si>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</si>
  <si>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</si>
  <si>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</si>
  <si>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</si>
  <si>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</si>
  <si>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</si>
  <si>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</si>
  <si>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</si>
  <si>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</si>
  <si>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</si>
  <si>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</si>
  <si>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</si>
  <si>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</si>
  <si>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</si>
  <si>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</si>
  <si>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</si>
  <si>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</si>
  <si>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</si>
  <si>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</si>
  <si>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</si>
  <si>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</si>
  <si>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</si>
  <si>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</si>
  <si>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</si>
  <si>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</si>
  <si>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</si>
  <si>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</si>
  <si>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</si>
  <si>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</si>
  <si>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</si>
  <si>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</si>
  <si>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</si>
  <si>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</si>
  <si>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</si>
  <si>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</si>
  <si>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</si>
  <si>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</si>
  <si>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</si>
  <si>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</si>
  <si>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</si>
  <si>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</si>
  <si>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</si>
  <si>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</si>
  <si>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</si>
  <si>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</si>
  <si>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</si>
  <si>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</si>
  <si>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</si>
  <si>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</si>
  <si>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</si>
  <si>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</si>
  <si>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</si>
  <si>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</si>
  <si>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</si>
  <si>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</si>
  <si>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</si>
  <si>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</si>
  <si>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</si>
  <si>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</si>
  <si>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</si>
  <si>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</si>
  <si>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</si>
  <si>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</si>
  <si>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</si>
  <si>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</si>
  <si>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</si>
  <si>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</si>
  <si>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</si>
  <si>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</si>
  <si>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</si>
  <si>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</si>
  <si>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</si>
  <si>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</si>
  <si>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</si>
  <si>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</si>
  <si>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</si>
  <si>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</si>
  <si>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</si>
  <si>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</si>
  <si>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</si>
  <si>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</si>
  <si>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</si>
  <si>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</si>
  <si>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</si>
  <si>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</si>
  <si>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</si>
  <si>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</si>
  <si>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</si>
  <si>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</si>
  <si>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</si>
  <si>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</si>
  <si>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</si>
  <si>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</si>
  <si>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</si>
  <si>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</si>
  <si>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</si>
  <si>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</si>
  <si>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</si>
  <si>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</si>
  <si>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</si>
  <si>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</si>
  <si>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</si>
  <si>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</si>
  <si>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</si>
  <si>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</si>
  <si>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</si>
  <si>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</si>
  <si>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</si>
  <si>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</si>
  <si>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</si>
  <si>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</si>
  <si>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</si>
  <si>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</si>
  <si>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</si>
  <si>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</si>
  <si>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</si>
  <si>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</si>
  <si>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</si>
  <si>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</si>
  <si>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</si>
  <si>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</si>
  <si>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</si>
  <si>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</si>
  <si>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</si>
  <si>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</si>
  <si>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</si>
  <si>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</si>
  <si>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</si>
  <si>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</si>
  <si>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</si>
  <si>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</si>
  <si>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</si>
  <si>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</si>
  <si>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</si>
  <si>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</si>
  <si>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</si>
  <si>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</si>
  <si>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</si>
  <si>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</si>
  <si>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</si>
  <si>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</si>
  <si>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</si>
  <si>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</si>
  <si>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</si>
  <si>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</si>
  <si>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</si>
  <si>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</si>
  <si>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</si>
  <si>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</si>
  <si>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</si>
  <si>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</si>
  <si>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</si>
  <si>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</si>
  <si>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</si>
  <si>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</si>
  <si>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</si>
  <si>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</si>
  <si>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</si>
  <si>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</si>
  <si>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</si>
  <si>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</si>
  <si>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</si>
  <si>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</si>
  <si>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</si>
  <si>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</si>
  <si>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</si>
  <si>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</si>
  <si>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</si>
  <si>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</si>
  <si>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</si>
  <si>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</si>
  <si>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</si>
  <si>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</si>
  <si>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</si>
  <si>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</si>
  <si>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</si>
  <si>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</si>
  <si>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</si>
  <si>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</si>
  <si>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</si>
  <si>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</si>
  <si>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</si>
  <si>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</si>
  <si>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</si>
  <si>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</si>
  <si>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</si>
  <si>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</si>
  <si>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</si>
  <si>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</si>
  <si>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</si>
  <si>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</si>
  <si>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</si>
  <si>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</si>
  <si>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</si>
  <si>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</si>
  <si>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</si>
  <si>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</si>
  <si>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</si>
  <si>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</si>
  <si>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</si>
  <si>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</si>
  <si>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</si>
  <si>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</si>
  <si>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</si>
  <si>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</si>
  <si>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</si>
  <si>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</si>
  <si>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</si>
  <si>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</si>
  <si>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</si>
  <si>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</si>
  <si>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</si>
  <si>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</si>
  <si>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</si>
  <si>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</si>
  <si>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</si>
  <si>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</si>
  <si>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</si>
  <si>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</si>
  <si>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</si>
  <si>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</si>
  <si>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</si>
  <si>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</si>
  <si>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</si>
  <si>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</si>
  <si>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</si>
  <si>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</si>
  <si>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</si>
  <si>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</si>
  <si>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</si>
  <si>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</si>
  <si>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</si>
  <si>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</si>
  <si>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</si>
  <si>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</si>
  <si>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</si>
  <si>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</si>
  <si>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</si>
  <si>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</si>
  <si>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</si>
  <si>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</si>
  <si>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</si>
  <si>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</si>
  <si>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</si>
  <si>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</si>
  <si>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</si>
  <si>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</si>
  <si>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</si>
  <si>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</si>
  <si>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</si>
  <si>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</si>
  <si>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</si>
  <si>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</si>
  <si>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</si>
  <si>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</si>
  <si>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</si>
  <si>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</si>
  <si>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</si>
  <si>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</si>
  <si>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</si>
  <si>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</si>
  <si>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</si>
  <si>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</si>
  <si>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</si>
  <si>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</si>
  <si>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</si>
  <si>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</si>
  <si>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</si>
  <si>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</si>
  <si>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</si>
  <si>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</si>
  <si>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</si>
  <si>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</si>
  <si>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</si>
  <si>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</si>
  <si>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</si>
  <si>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</si>
  <si>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</si>
  <si>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</si>
  <si>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</si>
  <si>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</si>
  <si>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</si>
  <si>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</si>
  <si>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</si>
  <si>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</si>
  <si>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</si>
  <si>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</si>
  <si>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</si>
  <si>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</si>
  <si>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</si>
  <si>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</si>
  <si>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</si>
  <si>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</si>
  <si>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</si>
  <si>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</si>
  <si>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</si>
  <si>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</si>
  <si>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</si>
  <si>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</si>
  <si>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</si>
  <si>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</si>
  <si>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</si>
  <si>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</si>
  <si>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</si>
  <si>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</si>
  <si>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</si>
  <si>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</si>
  <si>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</si>
  <si>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</si>
  <si>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</si>
  <si>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</si>
  <si>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</si>
  <si>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</si>
  <si>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</si>
  <si>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</si>
  <si>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</si>
  <si>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</si>
  <si>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</si>
  <si>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</si>
  <si>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</si>
  <si>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</si>
  <si>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</si>
  <si>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</si>
  <si>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</si>
  <si>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</si>
  <si>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</si>
  <si>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</si>
  <si>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</si>
  <si>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</si>
  <si>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</si>
  <si>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</si>
  <si>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</si>
  <si>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</si>
  <si>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</si>
  <si>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</si>
  <si>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</si>
  <si>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</si>
  <si>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</si>
  <si>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</si>
  <si>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</si>
  <si>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</si>
  <si>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</si>
  <si>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</si>
  <si>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</si>
  <si>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</si>
  <si>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</si>
  <si>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</si>
  <si>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</si>
  <si>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</si>
  <si>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</si>
  <si>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</si>
  <si>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</si>
  <si>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</si>
  <si>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</si>
  <si>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</si>
  <si>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</si>
  <si>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</si>
  <si>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</si>
  <si>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</si>
  <si>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</si>
  <si>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</si>
  <si>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</si>
  <si>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</si>
  <si>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</si>
  <si>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</si>
  <si>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</si>
  <si>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</si>
  <si>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</si>
  <si>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</si>
  <si>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</si>
  <si>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</si>
  <si>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</si>
  <si>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</si>
  <si>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</si>
  <si>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</si>
  <si>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</si>
  <si>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</si>
  <si>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</si>
  <si>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</si>
  <si>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</si>
  <si>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</si>
  <si>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</si>
  <si>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</si>
  <si>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</si>
  <si>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</si>
  <si>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</si>
  <si>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</si>
  <si>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</si>
  <si>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</si>
  <si>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</si>
  <si>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</si>
  <si>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</si>
  <si>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</si>
  <si>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</si>
  <si>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</si>
  <si>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</si>
  <si>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</si>
  <si>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</si>
  <si>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</si>
  <si>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</si>
  <si>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</si>
  <si>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</si>
  <si>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</si>
  <si>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</si>
  <si>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</si>
  <si>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</si>
  <si>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</si>
  <si>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</si>
  <si>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</si>
  <si>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</si>
  <si>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</si>
  <si>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</si>
  <si>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</si>
  <si>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</si>
  <si>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</si>
  <si>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</si>
  <si>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</si>
  <si>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</si>
  <si>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</si>
  <si>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</si>
  <si>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</si>
  <si>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</si>
  <si>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</si>
  <si>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</si>
  <si>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</si>
  <si>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</si>
  <si>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</si>
  <si>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</si>
  <si>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</si>
  <si>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</si>
  <si>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</si>
  <si>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</si>
  <si>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</si>
  <si>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</si>
  <si>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</si>
  <si>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</si>
  <si>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</si>
  <si>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</si>
  <si>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</si>
  <si>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</si>
  <si>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</si>
  <si>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</si>
  <si>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</si>
  <si>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</si>
  <si>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</si>
  <si>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</si>
  <si>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</si>
  <si>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</si>
  <si>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</si>
  <si>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</si>
  <si>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</si>
  <si>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</si>
  <si>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</si>
  <si>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</si>
  <si>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</si>
  <si>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</si>
  <si>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</si>
  <si>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</si>
  <si>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</si>
  <si>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</si>
  <si>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</si>
  <si>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</si>
  <si>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</si>
  <si>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</si>
  <si>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</si>
  <si>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</si>
  <si>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</si>
  <si>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</si>
  <si>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</si>
  <si>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</si>
  <si>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</si>
  <si>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</si>
  <si>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</si>
  <si>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</si>
  <si>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</si>
  <si>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</si>
  <si>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</si>
  <si>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</si>
  <si>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</si>
  <si>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</si>
  <si>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</si>
  <si>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</si>
  <si>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</si>
  <si>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</si>
  <si>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</si>
  <si>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</si>
  <si>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</si>
  <si>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</si>
  <si>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</si>
  <si>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</si>
  <si>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</si>
  <si>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</si>
  <si>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</si>
  <si>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</si>
  <si>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</si>
  <si>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</si>
  <si>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</si>
  <si>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</si>
  <si>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</si>
  <si>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</si>
  <si>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</si>
  <si>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</si>
  <si>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</si>
  <si>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</si>
  <si>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</si>
  <si>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</si>
  <si>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</si>
  <si>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</si>
  <si>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</si>
  <si>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</si>
  <si>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</si>
  <si>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</si>
  <si>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</si>
  <si>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</si>
  <si>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</si>
  <si>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</si>
  <si>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</si>
  <si>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</si>
  <si>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</si>
  <si>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</si>
  <si>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</si>
  <si>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</si>
  <si>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</si>
  <si>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</si>
  <si>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</si>
  <si>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</si>
  <si>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</si>
  <si>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</si>
  <si>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</si>
  <si>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</si>
  <si>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</si>
  <si>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</si>
  <si>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</si>
  <si>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</si>
  <si>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</si>
  <si>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</si>
  <si>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</si>
  <si>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</si>
  <si>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</si>
  <si>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</si>
  <si>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</si>
  <si>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</si>
  <si>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</si>
  <si>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</si>
  <si>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</si>
  <si>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</si>
  <si>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</si>
  <si>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</si>
  <si>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</si>
  <si>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</si>
  <si>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</si>
  <si>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</si>
  <si>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</si>
  <si>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</si>
  <si>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</si>
  <si>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</si>
  <si>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</si>
  <si>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</si>
  <si>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</si>
  <si>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</si>
  <si>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</si>
  <si>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</si>
  <si>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</si>
  <si>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</si>
  <si>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</si>
  <si>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</si>
  <si>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</si>
  <si>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</si>
  <si>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</si>
  <si>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</si>
  <si>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</si>
  <si>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</si>
  <si>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</si>
  <si>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</si>
  <si>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</si>
  <si>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</si>
  <si>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</si>
  <si>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</si>
  <si>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</si>
  <si>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</si>
  <si>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</si>
  <si>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</si>
  <si>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</si>
  <si>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</si>
  <si>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</si>
  <si>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</si>
  <si>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</si>
  <si>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</si>
  <si>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</si>
  <si>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</si>
  <si>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</si>
  <si>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</si>
  <si>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</si>
  <si>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</si>
  <si>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</si>
  <si>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</si>
  <si>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</si>
  <si>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</si>
  <si>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</si>
  <si>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</si>
  <si>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</si>
  <si>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</si>
  <si>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</si>
  <si>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</si>
  <si>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</si>
  <si>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</si>
  <si>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</si>
  <si>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</si>
  <si>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</si>
  <si>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</si>
  <si>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</si>
  <si>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</si>
  <si>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</si>
  <si>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</si>
  <si>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</si>
  <si>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</si>
  <si>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</si>
  <si>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</si>
  <si>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</si>
  <si>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</si>
  <si>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</si>
  <si>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</si>
  <si>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</si>
  <si>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</si>
  <si>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</si>
  <si>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</si>
  <si>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</si>
  <si>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</si>
  <si>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</si>
  <si>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</si>
  <si>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</si>
  <si>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</si>
  <si>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</si>
  <si>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</si>
  <si>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</si>
  <si>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</si>
  <si>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</si>
  <si>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</si>
  <si>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</si>
  <si>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</si>
  <si>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</si>
  <si>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</si>
  <si>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</si>
  <si>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</si>
  <si>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</si>
  <si>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</si>
  <si>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</si>
  <si>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</si>
  <si>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</si>
  <si>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</si>
  <si>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</si>
  <si>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</si>
  <si>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</si>
  <si>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</si>
  <si>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</si>
  <si>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</si>
  <si>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</si>
  <si>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</si>
  <si>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</si>
  <si>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</si>
  <si>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</si>
  <si>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</si>
  <si>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</si>
  <si>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</si>
  <si>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</si>
  <si>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</si>
  <si>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</si>
  <si>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</si>
  <si>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</si>
  <si>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</si>
  <si>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</si>
  <si>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</si>
  <si>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</si>
  <si>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</si>
  <si>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</si>
  <si>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</si>
  <si>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</si>
  <si>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</si>
  <si>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</si>
  <si>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</si>
  <si>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</si>
  <si>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</si>
  <si>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</si>
  <si>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</si>
  <si>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</si>
  <si>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</si>
  <si>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</si>
  <si>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</si>
  <si>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</si>
  <si>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</si>
  <si>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</si>
  <si>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</si>
  <si>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</si>
  <si>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</si>
  <si>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</si>
  <si>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</si>
  <si>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</si>
  <si>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</si>
  <si>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</si>
  <si>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</si>
  <si>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</si>
  <si>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</si>
  <si>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</si>
  <si>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</si>
  <si>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</si>
  <si>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</si>
  <si>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</si>
  <si>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</si>
  <si>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</si>
  <si>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</si>
  <si>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</si>
  <si>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</si>
  <si>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</si>
  <si>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</si>
  <si>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</si>
  <si>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</si>
  <si>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</si>
  <si>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</si>
  <si>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</si>
  <si>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</si>
  <si>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</si>
  <si>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</si>
  <si>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</si>
  <si>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</si>
  <si>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</si>
  <si>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</si>
  <si>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</si>
  <si>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</si>
  <si>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</si>
  <si>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</si>
  <si>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</si>
  <si>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</si>
  <si>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</si>
  <si>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</si>
  <si>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</si>
  <si>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</si>
  <si>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</si>
  <si>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</si>
  <si>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</si>
  <si>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</si>
  <si>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</si>
  <si>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</si>
  <si>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</si>
  <si>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</si>
  <si>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</si>
  <si>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</si>
  <si>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</si>
  <si>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</si>
  <si>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</si>
  <si>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</si>
  <si>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</si>
  <si>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</si>
  <si>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</si>
  <si>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</si>
  <si>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</si>
  <si>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</si>
  <si>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</si>
  <si>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</si>
  <si>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</si>
  <si>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</si>
  <si>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</si>
  <si>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</si>
  <si>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</si>
  <si>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</si>
  <si>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</si>
  <si>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</si>
  <si>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</si>
  <si>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</si>
  <si>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</si>
  <si>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</si>
  <si>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</si>
  <si>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</si>
  <si>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</si>
  <si>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</si>
  <si>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</si>
  <si>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</si>
  <si>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</si>
  <si>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</si>
  <si>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</si>
  <si>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</si>
  <si>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</si>
  <si>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</si>
  <si>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</si>
  <si>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</si>
  <si>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</si>
  <si>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</si>
  <si>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</si>
  <si>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</si>
  <si>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</si>
  <si>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</si>
  <si>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</si>
  <si>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</si>
  <si>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</si>
  <si>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</si>
  <si>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</si>
  <si>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</si>
  <si>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</si>
  <si>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</si>
  <si>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</si>
  <si>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</si>
  <si>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</si>
  <si>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</si>
  <si>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</si>
  <si>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</si>
  <si>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</si>
  <si>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</si>
  <si>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</si>
  <si>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</si>
  <si>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</si>
  <si>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</si>
  <si>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</si>
  <si>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</si>
  <si>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</si>
  <si>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</si>
  <si>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</si>
  <si>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</si>
  <si>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</si>
  <si>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</si>
  <si>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</si>
  <si>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</si>
  <si>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</si>
  <si>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</si>
  <si>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</si>
  <si>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</si>
  <si>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</si>
  <si>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</si>
  <si>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</si>
  <si>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</si>
  <si>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</si>
  <si>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</si>
  <si>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</si>
  <si>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</si>
  <si>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</si>
  <si>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</si>
  <si>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</si>
  <si>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</si>
  <si>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</si>
  <si>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</si>
  <si>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</si>
  <si>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</si>
  <si>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</si>
  <si>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</si>
  <si>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</si>
  <si>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</si>
  <si>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</si>
  <si>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</si>
  <si>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</si>
  <si>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</si>
  <si>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</si>
  <si>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</si>
  <si>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</si>
  <si>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</si>
  <si>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</si>
  <si>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</si>
  <si>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</si>
  <si>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</si>
  <si>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</si>
  <si>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</si>
  <si>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</si>
  <si>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</si>
  <si>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</si>
  <si>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</si>
  <si>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</si>
  <si>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</si>
  <si>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</si>
  <si>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</si>
  <si>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</si>
  <si>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</si>
  <si>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</si>
  <si>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</si>
  <si>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</si>
  <si>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</si>
  <si>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</si>
  <si>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</si>
  <si>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</si>
  <si>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</si>
  <si>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</si>
  <si>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</si>
  <si>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</si>
  <si>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</si>
  <si>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</si>
  <si>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</si>
  <si>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</si>
  <si>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</si>
  <si>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</si>
  <si>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</si>
  <si>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</si>
  <si>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</si>
  <si>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</si>
  <si>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</si>
  <si>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</si>
  <si>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</si>
  <si>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</si>
  <si>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</si>
  <si>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</si>
  <si>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</si>
  <si>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</si>
  <si>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</si>
  <si>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</si>
  <si>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</si>
  <si>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</si>
  <si>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</si>
  <si>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</si>
  <si>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</si>
  <si>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</si>
  <si>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</si>
  <si>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</si>
  <si>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</si>
  <si>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</si>
  <si>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</si>
  <si>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</si>
  <si>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</si>
  <si>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</si>
  <si>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</si>
  <si>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</si>
  <si>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</si>
  <si>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</si>
  <si>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</si>
  <si>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</si>
  <si>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</si>
  <si>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</si>
  <si>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</si>
  <si>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</si>
  <si>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</si>
  <si>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</si>
  <si>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</si>
  <si>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</si>
  <si>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</si>
  <si>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</si>
  <si>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</si>
  <si>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</si>
  <si>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</si>
  <si>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</si>
  <si>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</si>
  <si>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</si>
  <si>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</si>
  <si>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</si>
  <si>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</si>
  <si>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</si>
  <si>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</si>
  <si>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</si>
  <si>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</si>
  <si>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</si>
  <si>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</si>
  <si>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</si>
  <si>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</si>
  <si>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</si>
  <si>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</si>
  <si>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</si>
  <si>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</si>
  <si>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</si>
  <si>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</si>
  <si>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</si>
  <si>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</si>
  <si>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</si>
  <si>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</si>
  <si>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</si>
  <si>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</si>
  <si>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</si>
  <si>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</si>
  <si>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</si>
  <si>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</si>
  <si>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</si>
  <si>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</si>
  <si>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</si>
  <si>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</si>
  <si>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</si>
  <si>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</si>
  <si>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</si>
  <si>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</si>
  <si>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</si>
  <si>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</si>
  <si>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</si>
  <si>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</si>
  <si>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</si>
  <si>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</si>
  <si>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</si>
  <si>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</si>
  <si>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</si>
  <si>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</si>
  <si>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</si>
  <si>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</si>
  <si>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</si>
  <si>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</si>
  <si>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</si>
  <si>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</si>
  <si>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</si>
  <si>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</si>
  <si>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</si>
  <si>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</si>
  <si>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</si>
  <si>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</si>
  <si>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</si>
  <si>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</si>
  <si>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</si>
  <si>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</si>
  <si>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</si>
  <si>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</si>
  <si>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</si>
  <si>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</si>
  <si>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</si>
  <si>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</si>
  <si>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</si>
  <si>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</si>
  <si>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</si>
  <si>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</si>
  <si>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</si>
  <si>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</si>
  <si>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</si>
  <si>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</si>
  <si>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</si>
  <si>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</si>
  <si>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</si>
  <si>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</si>
  <si>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</si>
  <si>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</si>
  <si>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</si>
  <si>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</si>
  <si>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</si>
  <si>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</si>
  <si>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</si>
  <si>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</si>
  <si>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</si>
  <si>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</si>
  <si>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</si>
  <si>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</si>
  <si>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</si>
  <si>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</si>
  <si>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</si>
  <si>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</si>
  <si>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</si>
  <si>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</si>
  <si>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</si>
  <si>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</si>
  <si>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</si>
  <si>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</si>
  <si>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</si>
  <si>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</si>
  <si>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</si>
  <si>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</si>
  <si>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</si>
  <si>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</si>
  <si>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</si>
  <si>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</si>
  <si>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</si>
  <si>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</si>
  <si>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</si>
  <si>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</si>
  <si>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</si>
  <si>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</si>
  <si>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</si>
  <si>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</si>
  <si>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</si>
  <si>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</si>
  <si>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</si>
  <si>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</si>
  <si>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</si>
  <si>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</si>
  <si>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</si>
  <si>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</si>
  <si>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</si>
  <si>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</si>
  <si>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</si>
  <si>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</si>
  <si>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</si>
  <si>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</si>
  <si>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</si>
  <si>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</si>
  <si>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</si>
  <si>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</si>
  <si>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</si>
  <si>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</si>
  <si>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</si>
  <si>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</si>
  <si>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</si>
  <si>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</si>
  <si>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</si>
  <si>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</si>
  <si>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</si>
  <si>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</si>
  <si>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</si>
  <si>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</si>
  <si>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</si>
  <si>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</si>
  <si>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</si>
  <si>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</si>
  <si>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</si>
  <si>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</si>
  <si>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</si>
  <si>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</si>
  <si>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</si>
  <si>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</si>
  <si>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</si>
  <si>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</si>
  <si>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</si>
  <si>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</si>
  <si>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</si>
  <si>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</si>
  <si>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</si>
  <si>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</si>
  <si>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</si>
  <si>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</si>
  <si>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</si>
  <si>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</si>
  <si>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</si>
  <si>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</si>
  <si>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</si>
  <si>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</si>
  <si>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</si>
  <si>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</si>
  <si>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</si>
  <si>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</si>
  <si>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</si>
  <si>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</si>
  <si>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</si>
  <si>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</si>
  <si>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</si>
  <si>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</si>
  <si>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</si>
  <si>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</si>
  <si>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</si>
  <si>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</si>
  <si>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</si>
  <si>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</si>
  <si>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</si>
  <si>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</si>
  <si>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</si>
  <si>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</si>
  <si>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</si>
  <si>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</si>
  <si>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</si>
  <si>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</si>
  <si>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</si>
  <si>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</si>
  <si>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</si>
  <si>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</si>
  <si>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</si>
  <si>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</si>
  <si>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</si>
  <si>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</si>
  <si>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</si>
  <si>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</si>
  <si>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</si>
  <si>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</si>
  <si>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</si>
  <si>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</si>
  <si>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</si>
  <si>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</si>
  <si>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</si>
  <si>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</si>
  <si>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</si>
  <si>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</si>
  <si>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</si>
  <si>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</si>
  <si>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</si>
  <si>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</si>
  <si>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</si>
  <si>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</si>
  <si>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</si>
  <si>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</si>
  <si>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</si>
  <si>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</si>
  <si>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</si>
  <si>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</si>
  <si>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</si>
  <si>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</si>
  <si>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</si>
  <si>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</si>
  <si>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</si>
  <si>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</si>
  <si>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</si>
  <si>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</si>
  <si>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</si>
  <si>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</si>
  <si>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</si>
  <si>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</si>
  <si>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</si>
  <si>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</si>
  <si>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</si>
  <si>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</si>
  <si>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</si>
  <si>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</si>
  <si>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</si>
  <si>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</si>
  <si>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</si>
  <si>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</si>
  <si>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</si>
  <si>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</si>
  <si>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</si>
  <si>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</si>
  <si>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</si>
  <si>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</si>
  <si>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</si>
  <si>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</si>
  <si>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</si>
  <si>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</si>
  <si>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</si>
  <si>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</si>
  <si>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</si>
  <si>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</si>
  <si>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</si>
  <si>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</si>
  <si>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</si>
  <si>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</si>
  <si>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</si>
  <si>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</si>
  <si>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</si>
  <si>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</si>
  <si>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</si>
  <si>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</si>
  <si>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</si>
  <si>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</si>
  <si>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</si>
  <si>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</si>
  <si>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</si>
  <si>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</si>
  <si>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</si>
  <si>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</si>
  <si>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</si>
  <si>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</si>
  <si>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</si>
  <si>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</si>
  <si>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</si>
  <si>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</si>
  <si>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</si>
  <si>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</si>
  <si>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</si>
  <si>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</si>
  <si>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</si>
  <si>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</si>
  <si>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</si>
  <si>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</si>
  <si>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</si>
  <si>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</si>
  <si>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</si>
  <si>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</si>
  <si>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</si>
  <si>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</si>
  <si>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</si>
  <si>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</si>
  <si>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</si>
  <si>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</si>
  <si>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</si>
  <si>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</si>
  <si>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</si>
  <si>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</si>
  <si>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</si>
  <si>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</si>
  <si>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</si>
  <si>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</si>
  <si>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</si>
  <si>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</si>
  <si>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</si>
  <si>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</si>
  <si>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</si>
  <si>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</si>
  <si>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</si>
  <si>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</si>
  <si>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</si>
  <si>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</si>
  <si>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</si>
  <si>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</si>
  <si>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</si>
  <si>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</si>
  <si>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</si>
  <si>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</si>
  <si>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</si>
  <si>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</si>
  <si>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</si>
  <si>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</si>
  <si>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</si>
  <si>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</si>
  <si>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</si>
  <si>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</si>
  <si>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</si>
  <si>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</si>
  <si>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</si>
  <si>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</si>
  <si>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</si>
  <si>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</si>
  <si>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</si>
  <si>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</si>
  <si>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</si>
  <si>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</si>
  <si>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</si>
  <si>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</si>
  <si>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</si>
  <si>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</si>
  <si>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</si>
  <si>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</si>
  <si>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</si>
  <si>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</si>
  <si>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</si>
  <si>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</si>
  <si>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</si>
  <si>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</si>
  <si>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</si>
  <si>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</si>
  <si>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</si>
  <si>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</si>
  <si>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</si>
  <si>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</si>
  <si>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</si>
  <si>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</si>
  <si>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</si>
  <si>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</si>
  <si>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</si>
  <si>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</si>
  <si>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</si>
  <si>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</si>
  <si>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</si>
  <si>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</si>
  <si>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</si>
  <si>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</si>
  <si>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</si>
  <si>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</si>
  <si>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</si>
  <si>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</si>
  <si>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</si>
  <si>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</si>
  <si>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</si>
  <si>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</si>
  <si>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</si>
  <si>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</si>
  <si>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</si>
  <si>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</si>
  <si>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</si>
  <si>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</si>
  <si>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</si>
  <si>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</si>
  <si>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</si>
  <si>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</si>
  <si>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</si>
  <si>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</si>
  <si>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</si>
  <si>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</si>
  <si>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</si>
  <si>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</si>
  <si>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</si>
  <si>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</si>
  <si>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</si>
  <si>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</si>
  <si>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</si>
  <si>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</si>
  <si>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</si>
  <si>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</si>
  <si>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</si>
  <si>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</si>
  <si>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</si>
  <si>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</si>
  <si>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</si>
  <si>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</si>
  <si>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</si>
  <si>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</si>
  <si>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</si>
  <si>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</si>
  <si>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</si>
  <si>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</si>
  <si>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</si>
  <si>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</si>
  <si>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</si>
  <si>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</si>
  <si>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</si>
  <si>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</si>
  <si>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</si>
  <si>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</si>
  <si>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</si>
  <si>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</si>
  <si>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</si>
  <si>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</si>
  <si>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</si>
  <si>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</si>
  <si>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</si>
  <si>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</si>
  <si>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</si>
  <si>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</si>
  <si>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</si>
  <si>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</si>
  <si>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</si>
  <si>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</si>
  <si>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</si>
  <si>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</si>
  <si>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</si>
  <si>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</si>
  <si>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</si>
  <si>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</si>
  <si>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</si>
  <si>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</si>
  <si>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</si>
  <si>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</si>
  <si>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</si>
  <si>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</si>
  <si>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</si>
  <si>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</si>
  <si>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</si>
  <si>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</si>
  <si>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</si>
  <si>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</si>
  <si>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</si>
  <si>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</si>
  <si>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</si>
  <si>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</si>
  <si>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</si>
  <si>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</si>
  <si>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</si>
  <si>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</si>
  <si>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</si>
  <si>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</si>
  <si>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</si>
  <si>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</si>
  <si>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</si>
  <si>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</si>
  <si>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</si>
  <si>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</si>
  <si>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</si>
  <si>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</si>
  <si>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</si>
  <si>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</si>
  <si>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</si>
  <si>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</si>
  <si>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</si>
  <si>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</si>
  <si>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</si>
  <si>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</si>
  <si>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</si>
  <si>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</si>
  <si>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</si>
  <si>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</si>
  <si>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</si>
  <si>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</si>
  <si>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</si>
  <si>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</si>
  <si>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</si>
  <si>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</si>
  <si>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</si>
  <si>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</si>
  <si>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</si>
  <si>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</si>
  <si>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</si>
  <si>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</si>
  <si>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</si>
  <si>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</si>
  <si>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</si>
  <si>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</si>
  <si>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</si>
  <si>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</si>
  <si>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</si>
  <si>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</si>
  <si>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</si>
  <si>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</si>
  <si>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</si>
  <si>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</si>
  <si>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</si>
  <si>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</si>
  <si>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</si>
  <si>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</si>
  <si>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</si>
  <si>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</si>
  <si>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</si>
  <si>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</si>
  <si>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</si>
  <si>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</si>
  <si>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</si>
  <si>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</si>
  <si>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</si>
  <si>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</si>
  <si>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</si>
  <si>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</si>
  <si>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</si>
  <si>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</si>
  <si>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</si>
  <si>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</si>
  <si>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</si>
  <si>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</si>
  <si>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</si>
  <si>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</si>
  <si>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</si>
  <si>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</si>
  <si>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</si>
  <si>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</si>
  <si>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</si>
  <si>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</si>
  <si>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</si>
  <si>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</si>
  <si>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</si>
  <si>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</si>
  <si>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</si>
  <si>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</si>
  <si>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</si>
  <si>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</si>
  <si>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</si>
  <si>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</si>
  <si>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</si>
  <si>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</si>
  <si>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</si>
  <si>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</si>
  <si>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</si>
  <si>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</si>
  <si>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</si>
  <si>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</si>
  <si>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</si>
  <si>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</si>
  <si>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</si>
  <si>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</si>
  <si>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</si>
  <si>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</si>
  <si>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</si>
  <si>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</si>
  <si>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</si>
  <si>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</si>
  <si>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</si>
  <si>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</si>
  <si>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</si>
  <si>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</si>
  <si>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</si>
  <si>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</si>
  <si>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</si>
  <si>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</si>
  <si>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</si>
  <si>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</si>
  <si>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</si>
  <si>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</si>
  <si>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</si>
  <si>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</si>
  <si>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</si>
  <si>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</si>
  <si>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</si>
  <si>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</si>
  <si>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</si>
  <si>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</si>
  <si>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</si>
  <si>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</si>
  <si>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</si>
  <si>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</si>
  <si>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</si>
  <si>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</si>
  <si>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</si>
  <si>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</si>
  <si>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</si>
  <si>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</si>
  <si>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</si>
  <si>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</si>
  <si>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</si>
  <si>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</si>
  <si>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</si>
  <si>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</si>
  <si>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</si>
  <si>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</si>
  <si>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</si>
  <si>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</si>
  <si>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</si>
  <si>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</si>
  <si>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</si>
  <si>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</si>
  <si>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</si>
  <si>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</si>
  <si>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</si>
  <si>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</si>
  <si>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</si>
  <si>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</si>
  <si>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</si>
  <si>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</si>
  <si>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</si>
  <si>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</si>
  <si>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</si>
  <si>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</si>
  <si>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</si>
  <si>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</si>
  <si>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</si>
  <si>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</si>
  <si>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</si>
  <si>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</si>
  <si>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</si>
  <si>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</si>
  <si>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</si>
  <si>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</si>
  <si>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</si>
  <si>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</si>
  <si>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</si>
  <si>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</si>
  <si>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</si>
  <si>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</si>
  <si>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</si>
  <si>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</si>
  <si>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</si>
  <si>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</si>
  <si>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</si>
  <si>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</si>
  <si>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</si>
  <si>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</si>
  <si>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</si>
  <si>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</si>
  <si>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</si>
  <si>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</si>
  <si>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</si>
  <si>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</si>
  <si>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</si>
  <si>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</si>
  <si>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</si>
  <si>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</si>
  <si>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</si>
  <si>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</si>
  <si>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</si>
  <si>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</si>
  <si>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</si>
  <si>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</si>
  <si>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</si>
  <si>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</si>
  <si>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</si>
  <si>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</si>
  <si>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</si>
  <si>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</si>
  <si>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</si>
  <si>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</si>
  <si>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</si>
  <si>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</si>
  <si>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</si>
  <si>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</si>
  <si>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</si>
  <si>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</si>
  <si>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</si>
  <si>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</si>
  <si>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</si>
  <si>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</si>
  <si>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</si>
  <si>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</si>
  <si>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</si>
  <si>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</si>
  <si>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</si>
  <si>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</si>
  <si>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</si>
  <si>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</si>
  <si>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</si>
  <si>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</si>
  <si>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</si>
  <si>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</si>
  <si>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</si>
  <si>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</si>
  <si>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</si>
  <si>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</si>
  <si>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</si>
  <si>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</si>
  <si>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</si>
  <si>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</si>
  <si>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</si>
  <si>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</si>
  <si>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</si>
  <si>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</si>
  <si>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</si>
  <si>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</si>
  <si>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</si>
  <si>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</si>
  <si>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</si>
  <si>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</si>
  <si>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</si>
  <si>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</si>
  <si>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</si>
  <si>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</si>
  <si>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</si>
  <si>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</si>
  <si>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</si>
  <si>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</si>
  <si>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</si>
  <si>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</si>
  <si>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</si>
  <si>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</si>
  <si>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</si>
  <si>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</si>
  <si>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</si>
  <si>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</si>
  <si>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</si>
  <si>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</si>
  <si>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</si>
  <si>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</si>
  <si>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</si>
  <si>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</si>
  <si>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</si>
  <si>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</si>
  <si>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</si>
  <si>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</si>
  <si>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</si>
  <si>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</si>
  <si>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</si>
  <si>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</si>
  <si>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</si>
  <si>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</si>
  <si>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</si>
  <si>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</si>
  <si>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</si>
  <si>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</si>
  <si>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</si>
  <si>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</si>
  <si>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</si>
  <si>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</si>
  <si>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</si>
  <si>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</si>
  <si>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</si>
  <si>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</si>
  <si>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</si>
  <si>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</si>
  <si>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</si>
  <si>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</si>
  <si>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</si>
  <si>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</si>
  <si>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</si>
  <si>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</si>
  <si>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</si>
  <si>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</si>
  <si>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</si>
  <si>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</si>
  <si>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</si>
  <si>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</si>
  <si>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</si>
  <si>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</si>
  <si>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</si>
  <si>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</si>
  <si>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</si>
  <si>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</si>
  <si>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</si>
  <si>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</si>
  <si>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</si>
  <si>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</si>
  <si>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</si>
  <si>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</si>
  <si>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</si>
  <si>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</si>
  <si>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</si>
  <si>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</si>
  <si>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</si>
  <si>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</si>
  <si>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</si>
  <si>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</si>
  <si>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</si>
  <si>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</si>
  <si>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</si>
  <si>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</si>
  <si>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</si>
  <si>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</si>
  <si>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</si>
  <si>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</si>
  <si>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</si>
  <si>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</si>
  <si>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</si>
  <si>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</si>
  <si>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</si>
  <si>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</si>
  <si>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</si>
  <si>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</si>
  <si>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</si>
  <si>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</si>
  <si>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</si>
  <si>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</si>
  <si>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</si>
  <si>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</si>
  <si>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</si>
  <si>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</si>
  <si>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</si>
  <si>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</si>
  <si>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</si>
  <si>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</si>
  <si>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</si>
  <si>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</si>
  <si>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</si>
  <si>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</si>
  <si>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</si>
  <si>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</si>
  <si>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</si>
  <si>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</si>
  <si>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</si>
  <si>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</si>
  <si>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</si>
  <si>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</si>
  <si>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</si>
  <si>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</si>
  <si>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</si>
  <si>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</si>
  <si>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</si>
  <si>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</si>
  <si>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</si>
  <si>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</si>
  <si>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</si>
  <si>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</si>
  <si>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</si>
  <si>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</si>
  <si>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</si>
  <si>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</si>
  <si>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</si>
  <si>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</si>
  <si>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</si>
  <si>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</si>
  <si>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</si>
  <si>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</si>
  <si>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</si>
  <si>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</si>
  <si>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</si>
  <si>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</si>
  <si>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</si>
  <si>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</si>
  <si>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</si>
  <si>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</si>
  <si>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</si>
  <si>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</si>
  <si>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</si>
  <si>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</si>
  <si>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</si>
  <si>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</si>
  <si>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</si>
  <si>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</si>
  <si>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</si>
  <si>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</si>
  <si>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</si>
  <si>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</si>
  <si>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</si>
  <si>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</si>
  <si>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</si>
  <si>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</si>
  <si>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</si>
  <si>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</si>
  <si>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</si>
  <si>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</si>
  <si>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</si>
  <si>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</si>
  <si>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</si>
  <si>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</si>
  <si>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</si>
  <si>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</si>
  <si>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</si>
  <si>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</si>
  <si>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</si>
  <si>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</si>
  <si>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</si>
  <si>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</si>
  <si>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</si>
  <si>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</si>
  <si>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</si>
  <si>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</si>
  <si>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</si>
  <si>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</si>
  <si>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</si>
  <si>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</si>
  <si>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</si>
  <si>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</si>
  <si>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</si>
  <si>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</si>
  <si>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</si>
  <si>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</si>
  <si>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</si>
  <si>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</si>
  <si>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</si>
  <si>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</si>
  <si>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</si>
  <si>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</si>
  <si>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</si>
  <si>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</si>
  <si>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</si>
  <si>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</si>
  <si>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</si>
  <si>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</si>
  <si>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</si>
  <si>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</si>
  <si>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</si>
  <si>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</si>
  <si>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</si>
  <si>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</si>
  <si>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</si>
  <si>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</si>
  <si>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</si>
  <si>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</si>
  <si>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</si>
  <si>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</si>
  <si>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</si>
  <si>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</si>
  <si>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</si>
  <si>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</si>
  <si>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</si>
  <si>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</si>
  <si>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</si>
  <si>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</si>
  <si>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</si>
  <si>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</si>
  <si>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</si>
  <si>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</si>
  <si>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</si>
  <si>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</si>
  <si>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</si>
  <si>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</si>
  <si>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</si>
  <si>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</si>
  <si>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</si>
  <si>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</si>
  <si>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</si>
  <si>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</si>
  <si>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</si>
  <si>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</si>
  <si>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</si>
  <si>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</si>
  <si>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</si>
  <si>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</si>
  <si>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</si>
  <si>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</si>
  <si>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</si>
  <si>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</si>
  <si>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</si>
  <si>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</si>
  <si>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</si>
  <si>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</si>
  <si>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</si>
  <si>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</si>
  <si>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</si>
  <si>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</si>
  <si>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</si>
  <si>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</si>
  <si>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</si>
  <si>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</si>
  <si>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</si>
  <si>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</si>
  <si>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</si>
  <si>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</si>
  <si>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</si>
  <si>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</si>
  <si>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</si>
  <si>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</si>
  <si>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</si>
  <si>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</si>
  <si>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</si>
  <si>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</si>
  <si>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</si>
  <si>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</si>
  <si>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</si>
  <si>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</si>
  <si>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</si>
  <si>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</si>
  <si>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</si>
  <si>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</si>
  <si>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</si>
  <si>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</si>
  <si>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</si>
  <si>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</si>
  <si>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</si>
  <si>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</si>
  <si>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</si>
  <si>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</si>
  <si>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</si>
  <si>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</si>
  <si>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</si>
  <si>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</si>
  <si>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</si>
  <si>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</si>
  <si>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</si>
  <si>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</si>
  <si>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</si>
  <si>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</si>
  <si>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</si>
  <si>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</si>
  <si>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</si>
  <si>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</si>
  <si>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</si>
  <si>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</si>
  <si>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</si>
  <si>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</si>
  <si>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</si>
  <si>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</si>
  <si>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</si>
  <si>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</si>
  <si>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</si>
  <si>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</si>
  <si>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</si>
  <si>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</si>
  <si>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</si>
  <si>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</si>
  <si>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</si>
  <si>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</si>
  <si>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</si>
  <si>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</si>
  <si>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</si>
  <si>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</si>
  <si>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</si>
  <si>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</si>
  <si>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</si>
  <si>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</si>
  <si>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</si>
  <si>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</si>
  <si>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</si>
  <si>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</si>
  <si>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</si>
  <si>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</si>
  <si>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</si>
  <si>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</si>
  <si>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</si>
  <si>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</si>
  <si>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</si>
  <si>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</si>
  <si>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</si>
  <si>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</si>
  <si>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</si>
  <si>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</si>
  <si>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</si>
  <si>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</si>
  <si>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</si>
  <si>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</si>
  <si>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</si>
  <si>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</si>
  <si>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</si>
  <si>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</si>
  <si>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</si>
  <si>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</si>
  <si>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</si>
  <si>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</si>
  <si>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</si>
  <si>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</si>
  <si>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</si>
  <si>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</si>
  <si>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</si>
  <si>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</si>
  <si>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</si>
  <si>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</si>
  <si>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</si>
  <si>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</si>
  <si>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</si>
  <si>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</si>
  <si>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</si>
  <si>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</si>
  <si>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</si>
  <si>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</si>
  <si>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</si>
  <si>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</si>
  <si>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</si>
  <si>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</si>
  <si>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</si>
  <si>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</si>
  <si>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</si>
  <si>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</si>
  <si>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</si>
  <si>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</si>
  <si>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</si>
  <si>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</si>
  <si>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</si>
  <si>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</si>
  <si>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</si>
  <si>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</si>
  <si>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</si>
  <si>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</si>
  <si>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</si>
  <si>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</si>
  <si>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</si>
  <si>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</si>
  <si>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</si>
  <si>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</si>
  <si>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</si>
  <si>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</si>
  <si>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</si>
  <si>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</si>
  <si>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</si>
  <si>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</si>
  <si>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</si>
  <si>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</si>
  <si>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</si>
  <si>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</si>
  <si>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</si>
  <si>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</si>
  <si>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</si>
  <si>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</si>
  <si>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</si>
  <si>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</si>
  <si>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</si>
  <si>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</si>
  <si>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</si>
  <si>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</si>
  <si>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</si>
  <si>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</si>
  <si>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</si>
  <si>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</si>
  <si>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</si>
  <si>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</si>
  <si>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</si>
  <si>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</si>
  <si>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</si>
  <si>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</si>
  <si>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</si>
  <si>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</si>
  <si>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</si>
  <si>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</si>
  <si>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</si>
  <si>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</si>
  <si>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</si>
  <si>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</si>
  <si>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</si>
  <si>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</si>
  <si>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</si>
  <si>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</si>
  <si>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</si>
  <si>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</si>
  <si>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</si>
  <si>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</si>
  <si>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</si>
  <si>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</si>
  <si>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</si>
  <si>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</si>
  <si>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</si>
  <si>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</si>
  <si>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</si>
  <si>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</si>
  <si>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</si>
  <si>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</si>
  <si>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</si>
  <si>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</si>
  <si>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</si>
  <si>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</si>
  <si>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</si>
  <si>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</si>
  <si>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</si>
  <si>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</si>
  <si>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</si>
  <si>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</si>
  <si>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</si>
  <si>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</si>
  <si>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</si>
  <si>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</si>
  <si>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</si>
  <si>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</si>
  <si>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</si>
  <si>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</si>
  <si>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</si>
  <si>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</si>
  <si>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</si>
  <si>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</si>
  <si>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</si>
  <si>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</si>
  <si>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</si>
  <si>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</si>
  <si>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</si>
  <si>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</si>
  <si>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</si>
  <si>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</si>
  <si>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</si>
  <si>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</si>
  <si>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</si>
  <si>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</si>
  <si>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</si>
  <si>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</si>
  <si>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</si>
  <si>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</si>
  <si>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</si>
  <si>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</si>
  <si>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</si>
  <si>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</si>
  <si>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</si>
  <si>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</si>
  <si>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</si>
  <si>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</si>
  <si>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</si>
  <si>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</si>
  <si>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</si>
  <si>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</si>
  <si>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</si>
  <si>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</si>
  <si>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</si>
  <si>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</si>
  <si>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</si>
  <si>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</si>
  <si>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</si>
  <si>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</si>
  <si>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</si>
  <si>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</si>
  <si>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</si>
  <si>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</si>
  <si>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</si>
  <si>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</si>
  <si>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</si>
  <si>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</si>
  <si>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</si>
  <si>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</si>
  <si>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</si>
  <si>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</si>
  <si>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</si>
  <si>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</si>
  <si>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</si>
  <si>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</si>
  <si>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</si>
  <si>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</si>
  <si>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</si>
  <si>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</si>
  <si>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</si>
  <si>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</si>
  <si>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</si>
  <si>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</si>
  <si>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</si>
  <si>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</si>
  <si>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</si>
  <si>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</si>
  <si>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</si>
  <si>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</si>
  <si>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</si>
  <si>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</si>
  <si>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</si>
  <si>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</si>
  <si>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</si>
  <si>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</si>
  <si>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</si>
  <si>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</si>
  <si>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</si>
  <si>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</si>
  <si>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</si>
  <si>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</si>
  <si>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</si>
  <si>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</si>
  <si>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</si>
  <si>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</si>
  <si>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</si>
  <si>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</si>
  <si>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</si>
  <si>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</si>
  <si>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</si>
  <si>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</si>
  <si>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</si>
  <si>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</si>
  <si>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</si>
  <si>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</si>
  <si>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</si>
  <si>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</si>
  <si>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</si>
  <si>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</si>
  <si>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</si>
  <si>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</si>
  <si>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</si>
  <si>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</si>
  <si>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</si>
  <si>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</si>
  <si>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</si>
  <si>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</si>
  <si>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</si>
  <si>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</si>
  <si>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</si>
  <si>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</si>
  <si>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</si>
  <si>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</si>
  <si>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</si>
  <si>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</si>
  <si>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</si>
  <si>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</si>
  <si>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</si>
  <si>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</si>
  <si>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</si>
  <si>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</si>
  <si>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</si>
  <si>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</si>
  <si>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</si>
  <si>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</si>
  <si>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</si>
  <si>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</si>
  <si>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</si>
  <si>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</si>
  <si>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</si>
  <si>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</si>
  <si>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</si>
  <si>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</si>
  <si>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</si>
  <si>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</si>
  <si>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</si>
  <si>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</si>
  <si>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</si>
  <si>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</si>
  <si>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</si>
  <si>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</si>
  <si>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</si>
  <si>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</si>
  <si>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</si>
  <si>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</si>
  <si>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</si>
  <si>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</si>
  <si>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</si>
  <si>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</si>
  <si>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</si>
  <si>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</si>
  <si>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</si>
  <si>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</si>
  <si>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</si>
  <si>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</si>
  <si>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</si>
  <si>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</si>
  <si>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</si>
  <si>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</si>
  <si>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</si>
  <si>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</si>
  <si>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</si>
  <si>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</si>
  <si>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</si>
  <si>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</si>
  <si>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</si>
  <si>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</si>
  <si>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</si>
  <si>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</si>
  <si>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</si>
  <si>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</si>
  <si>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</si>
  <si>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</si>
  <si>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</si>
  <si>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</si>
  <si>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</si>
  <si>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</si>
  <si>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</si>
  <si>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</si>
  <si>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</si>
  <si>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</si>
  <si>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</si>
  <si>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</si>
  <si>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</si>
  <si>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</si>
  <si>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</si>
  <si>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</si>
  <si>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</si>
  <si>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</si>
  <si>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</si>
  <si>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</si>
  <si>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</si>
  <si>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</si>
  <si>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</si>
  <si>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</si>
  <si>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</si>
  <si>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</si>
  <si>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</si>
  <si>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</si>
  <si>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</si>
  <si>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</si>
  <si>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</si>
  <si>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</si>
  <si>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</si>
  <si>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</si>
  <si>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</si>
  <si>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</si>
  <si>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</si>
  <si>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</si>
  <si>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</si>
  <si>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</si>
  <si>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</si>
  <si>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</si>
  <si>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</si>
  <si>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</si>
  <si>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</si>
  <si>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</si>
  <si>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</si>
  <si>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</si>
  <si>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</si>
  <si>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</si>
  <si>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</si>
  <si>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</si>
  <si>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</si>
  <si>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</si>
  <si>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</si>
  <si>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</si>
  <si>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</si>
  <si>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</si>
  <si>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</si>
  <si>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</si>
  <si>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</si>
  <si>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</si>
  <si>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</si>
  <si>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</si>
  <si>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</si>
  <si>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</si>
  <si>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</si>
  <si>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</si>
  <si>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</si>
  <si>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</si>
  <si>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</si>
  <si>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</si>
  <si>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</si>
  <si>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</si>
  <si>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</si>
  <si>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</si>
  <si>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</si>
  <si>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</si>
  <si>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</si>
  <si>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</si>
  <si>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</si>
  <si>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</si>
  <si>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</si>
  <si>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</si>
  <si>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</si>
  <si>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</si>
  <si>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</si>
  <si>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</si>
  <si>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</si>
  <si>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</si>
  <si>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</si>
  <si>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</si>
  <si>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</si>
  <si>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</si>
  <si>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</si>
  <si>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</si>
  <si>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</si>
  <si>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</si>
  <si>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</si>
  <si>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</si>
  <si>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</si>
  <si>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</si>
  <si>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</si>
  <si>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</si>
  <si>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</si>
  <si>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</si>
  <si>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</si>
  <si>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</si>
  <si>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</si>
  <si>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</si>
  <si>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</si>
  <si>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</si>
  <si>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</si>
  <si>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</si>
  <si>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</si>
  <si>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</si>
  <si>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</si>
  <si>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</si>
  <si>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</si>
  <si>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</si>
  <si>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</si>
  <si>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</si>
  <si>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</si>
  <si>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</si>
  <si>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</si>
  <si>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</si>
  <si>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</si>
  <si>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</si>
  <si>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</si>
  <si>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</si>
  <si>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</si>
  <si>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</si>
  <si>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</si>
  <si>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</si>
  <si>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</si>
  <si>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</si>
  <si>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</si>
  <si>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</si>
  <si>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</si>
  <si>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</si>
  <si>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</si>
  <si>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</si>
  <si>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</si>
  <si>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</si>
  <si>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</si>
  <si>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</si>
  <si>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</si>
  <si>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</si>
  <si>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</si>
  <si>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</si>
  <si>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</si>
  <si>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</si>
  <si>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</si>
  <si>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</si>
  <si>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</si>
  <si>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</si>
  <si>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</si>
  <si>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</si>
  <si>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</si>
  <si>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</si>
  <si>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</si>
  <si>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</si>
  <si>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</si>
  <si>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</si>
  <si>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</si>
  <si>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</si>
  <si>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</si>
  <si>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</si>
  <si>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</si>
  <si>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</si>
  <si>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</si>
  <si>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</si>
  <si>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</si>
  <si>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</si>
  <si>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</si>
  <si>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</si>
  <si>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</si>
  <si>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</si>
  <si>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</si>
  <si>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</si>
  <si>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</si>
  <si>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</si>
  <si>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</si>
  <si>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</si>
  <si>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</si>
  <si>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</si>
  <si>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</si>
  <si>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</si>
  <si>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</si>
  <si>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</si>
  <si>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</si>
  <si>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</si>
  <si>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</si>
  <si>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</si>
  <si>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</si>
  <si>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</si>
  <si>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</si>
  <si>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</si>
  <si>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</si>
  <si>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</si>
  <si>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</si>
  <si>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</si>
  <si>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</si>
  <si>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</si>
  <si>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</si>
  <si>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</si>
  <si>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</si>
  <si>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</si>
  <si>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</si>
  <si>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</si>
  <si>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</si>
  <si>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</si>
  <si>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</si>
  <si>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</si>
  <si>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</si>
  <si>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</si>
  <si>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</si>
  <si>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</si>
  <si>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</si>
  <si>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</si>
  <si>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</si>
  <si>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</si>
  <si>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</si>
  <si>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</si>
  <si>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</si>
  <si>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</si>
  <si>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</si>
  <si>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</si>
  <si>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</si>
  <si>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</si>
  <si>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</si>
  <si>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</si>
  <si>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</si>
  <si>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</si>
  <si>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</si>
  <si>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</si>
  <si>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</si>
  <si>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</si>
  <si>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</si>
  <si>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</si>
  <si>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</si>
  <si>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</si>
  <si>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</si>
  <si>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</si>
  <si>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</si>
  <si>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</si>
  <si>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</si>
  <si>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</si>
  <si>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</si>
  <si>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</si>
  <si>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</si>
  <si>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</si>
  <si>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</si>
  <si>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</si>
  <si>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</si>
  <si>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</si>
  <si>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</si>
  <si>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</si>
  <si>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</si>
  <si>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</si>
  <si>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</si>
  <si>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</si>
  <si>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</si>
  <si>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</si>
  <si>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</si>
  <si>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</si>
  <si>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</si>
  <si>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</si>
  <si>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</si>
  <si>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</si>
  <si>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</si>
  <si>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</si>
  <si>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</si>
  <si>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</si>
  <si>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</si>
  <si>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</si>
  <si>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</si>
  <si>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</si>
  <si>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</si>
  <si>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</si>
  <si>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</si>
  <si>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</si>
  <si>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</si>
  <si>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</si>
  <si>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</si>
  <si>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</si>
  <si>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</si>
  <si>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</si>
  <si>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</si>
  <si>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</si>
  <si>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</si>
  <si>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</si>
  <si>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</si>
  <si>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</si>
  <si>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</si>
  <si>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</si>
  <si>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</si>
  <si>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</si>
  <si>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</si>
  <si>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</si>
  <si>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</si>
  <si>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</si>
  <si>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</si>
  <si>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</si>
  <si>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</si>
  <si>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</si>
  <si>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</si>
  <si>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</si>
  <si>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</si>
  <si>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</si>
  <si>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</si>
  <si>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</si>
  <si>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</si>
  <si>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</si>
  <si>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</si>
  <si>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</si>
  <si>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</si>
  <si>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</si>
  <si>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</si>
  <si>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</si>
  <si>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</si>
  <si>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</si>
  <si>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</si>
  <si>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</si>
  <si>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</si>
  <si>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</si>
  <si>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</si>
  <si>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</si>
  <si>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</si>
  <si>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</si>
  <si>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</si>
  <si>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</si>
  <si>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</si>
  <si>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</si>
  <si>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</si>
  <si>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</si>
  <si>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</si>
  <si>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</si>
  <si>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</si>
  <si>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</si>
  <si>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</si>
  <si>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</si>
  <si>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</si>
  <si>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</si>
  <si>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</si>
  <si>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</si>
  <si>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</si>
  <si>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</si>
  <si>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</si>
  <si>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</si>
  <si>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</si>
  <si>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</si>
  <si>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</si>
  <si>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</si>
  <si>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</si>
  <si>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</si>
  <si>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</si>
  <si>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</si>
  <si>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</si>
  <si>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</si>
  <si>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</si>
  <si>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</si>
  <si>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</si>
  <si>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</si>
  <si>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</si>
  <si>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</si>
  <si>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</si>
  <si>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</si>
  <si>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</si>
  <si>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</si>
  <si>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</si>
  <si>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</si>
  <si>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</si>
  <si>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</si>
  <si>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</si>
  <si>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</si>
  <si>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</si>
  <si>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</si>
  <si>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</si>
  <si>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</si>
  <si>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</si>
  <si>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</si>
  <si>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</si>
  <si>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</si>
  <si>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</si>
  <si>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</si>
  <si>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</si>
  <si>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</si>
  <si>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</si>
  <si>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</si>
  <si>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</si>
  <si>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</si>
  <si>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</si>
  <si>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</si>
  <si>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</si>
  <si>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</si>
  <si>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</si>
  <si>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</si>
  <si>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</si>
  <si>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</si>
  <si>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</si>
  <si>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</si>
  <si>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</si>
  <si>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</si>
  <si>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</si>
  <si>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</si>
  <si>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</si>
  <si>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</si>
  <si>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</si>
  <si>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</si>
  <si>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</si>
  <si>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</si>
  <si>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</si>
  <si>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</si>
  <si>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</si>
  <si>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</si>
  <si>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</si>
  <si>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</si>
  <si>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</si>
  <si>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</si>
  <si>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</si>
  <si>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</si>
  <si>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</si>
  <si>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</si>
  <si>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</si>
  <si>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</si>
  <si>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</si>
  <si>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</si>
  <si>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</si>
  <si>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</si>
  <si>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</si>
  <si>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</si>
  <si>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</si>
  <si>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</si>
  <si>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</si>
  <si>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</si>
  <si>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</si>
  <si>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</si>
  <si>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</si>
  <si>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</si>
  <si>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</si>
  <si>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</si>
  <si>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</si>
  <si>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</si>
  <si>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</si>
  <si>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</si>
  <si>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</si>
  <si>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</si>
  <si>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</si>
  <si>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</si>
  <si>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</si>
  <si>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</si>
  <si>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</si>
  <si>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</si>
  <si>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</si>
  <si>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</si>
  <si>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</si>
  <si>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</si>
  <si>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</si>
  <si>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</si>
  <si>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</si>
  <si>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</si>
  <si>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</si>
  <si>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</si>
  <si>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</si>
  <si>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</si>
  <si>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</si>
  <si>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</si>
  <si>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</si>
  <si>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</si>
  <si>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</si>
  <si>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</si>
  <si>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</si>
  <si>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</si>
  <si>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</si>
  <si>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</si>
  <si>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</si>
  <si>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</si>
  <si>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</si>
  <si>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</si>
  <si>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</si>
  <si>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</si>
  <si>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</si>
  <si>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</si>
  <si>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</si>
  <si>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</si>
  <si>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</si>
  <si>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</si>
  <si>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</si>
  <si>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</si>
  <si>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</si>
  <si>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</si>
  <si>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</si>
  <si>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</si>
  <si>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</si>
  <si>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</si>
  <si>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</si>
  <si>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</si>
  <si>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</si>
  <si>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</si>
  <si>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</si>
  <si>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</si>
  <si>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</si>
  <si>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</si>
  <si>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</si>
  <si>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</si>
  <si>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</si>
  <si>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</si>
  <si>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</si>
  <si>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</si>
  <si>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</si>
  <si>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</si>
  <si>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</si>
  <si>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</si>
  <si>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</si>
  <si>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</si>
  <si>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</si>
  <si>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</si>
  <si>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</si>
  <si>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</si>
  <si>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</si>
  <si>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</si>
  <si>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</si>
  <si>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</si>
  <si>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</si>
  <si>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</si>
  <si>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</si>
  <si>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</si>
  <si>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</si>
  <si>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</si>
  <si>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</si>
  <si>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</si>
  <si>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</si>
  <si>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</si>
  <si>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</si>
  <si>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</si>
  <si>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</si>
  <si>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</si>
  <si>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</si>
  <si>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</si>
  <si>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</si>
  <si>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</si>
  <si>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</si>
  <si>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</si>
  <si>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</si>
  <si>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</si>
  <si>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</si>
  <si>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</si>
  <si>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</si>
  <si>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</si>
  <si>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</si>
  <si>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</si>
  <si>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</si>
  <si>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</si>
  <si>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</si>
  <si>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</si>
  <si>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</si>
  <si>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</si>
  <si>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</si>
  <si>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</si>
  <si>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</si>
  <si>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</si>
  <si>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</si>
  <si>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</si>
  <si>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</si>
  <si>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</si>
  <si>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</si>
  <si>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</si>
  <si>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</si>
  <si>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</si>
  <si>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</si>
  <si>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</si>
  <si>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</si>
  <si>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</si>
  <si>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</si>
  <si>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</si>
  <si>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</si>
  <si>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</si>
  <si>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</si>
  <si>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</si>
  <si>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</si>
  <si>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</si>
  <si>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</si>
  <si>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</si>
  <si>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</si>
  <si>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</si>
  <si>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</si>
  <si>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</si>
  <si>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</si>
  <si>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</si>
  <si>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</si>
  <si>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</si>
  <si>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</si>
  <si>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</si>
  <si>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</si>
  <si>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</si>
  <si>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</si>
  <si>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</si>
  <si>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</si>
  <si>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</si>
  <si>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</si>
  <si>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</si>
  <si>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</si>
  <si>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</si>
  <si>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</si>
  <si>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</si>
  <si>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</si>
  <si>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</si>
  <si>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</si>
  <si>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</si>
  <si>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</si>
  <si>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</si>
  <si>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</si>
  <si>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</si>
  <si>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</si>
  <si>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</si>
  <si>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</si>
  <si>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</si>
  <si>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</si>
  <si>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</si>
  <si>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</si>
  <si>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</si>
  <si>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</si>
  <si>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</si>
  <si>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</si>
  <si>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</si>
  <si>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</si>
  <si>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</si>
  <si>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</si>
  <si>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</si>
  <si>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</si>
  <si>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</si>
  <si>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</si>
  <si>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</si>
  <si>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</si>
  <si>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</si>
  <si>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</si>
  <si>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</si>
  <si>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</si>
  <si>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</si>
  <si>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</si>
  <si>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</si>
  <si>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</si>
  <si>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</si>
  <si>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</si>
  <si>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</si>
  <si>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</si>
  <si>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</si>
  <si>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</si>
  <si>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</si>
  <si>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</si>
  <si>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</si>
  <si>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</si>
  <si>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</si>
  <si>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</si>
  <si>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</si>
  <si>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</si>
  <si>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</si>
  <si>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</si>
  <si>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</si>
  <si>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</si>
  <si>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</si>
  <si>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</si>
  <si>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</si>
  <si>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</si>
  <si>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</si>
  <si>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</si>
  <si>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</si>
  <si>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</si>
  <si>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</si>
  <si>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</si>
  <si>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</si>
  <si>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</si>
  <si>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</si>
  <si>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</si>
  <si>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</si>
  <si>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</si>
  <si>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</si>
  <si>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</si>
  <si>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</si>
  <si>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</si>
  <si>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</si>
  <si>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</si>
  <si>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</si>
  <si>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</si>
  <si>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</si>
  <si>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</si>
  <si>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</si>
  <si>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</si>
  <si>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</si>
  <si>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</si>
  <si>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</si>
  <si>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</si>
  <si>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</si>
  <si>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</si>
  <si>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</si>
  <si>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</si>
  <si>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</si>
  <si>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</si>
  <si>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</si>
  <si>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</si>
  <si>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</si>
  <si>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</si>
  <si>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</si>
  <si>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</si>
  <si>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</si>
  <si>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</si>
  <si>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</si>
  <si>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</si>
  <si>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</si>
  <si>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</si>
  <si>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</si>
  <si>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</si>
  <si>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</si>
  <si>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</si>
  <si>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</si>
  <si>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</si>
  <si>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</si>
  <si>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</si>
  <si>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</si>
  <si>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</si>
  <si>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</si>
  <si>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</si>
  <si>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</si>
  <si>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</si>
  <si>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</si>
  <si>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</si>
  <si>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</si>
  <si>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</si>
  <si>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</si>
  <si>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</si>
  <si>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</si>
  <si>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</si>
  <si>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</si>
  <si>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</si>
  <si>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</si>
  <si>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</si>
  <si>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</si>
  <si>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</si>
  <si>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</si>
  <si>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</si>
  <si>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</si>
  <si>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</si>
  <si>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</si>
  <si>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</si>
  <si>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</si>
  <si>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</si>
  <si>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</si>
  <si>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</si>
  <si>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</si>
  <si>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</si>
  <si>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</si>
  <si>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</si>
  <si>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</si>
  <si>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</si>
  <si>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</si>
  <si>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</si>
  <si>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</si>
  <si>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</si>
  <si>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</si>
  <si>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</si>
  <si>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</si>
  <si>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</si>
  <si>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</si>
  <si>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</si>
  <si>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</si>
  <si>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</si>
  <si>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</si>
  <si>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</si>
  <si>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</si>
  <si>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</si>
  <si>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</si>
  <si>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</si>
  <si>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</si>
  <si>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</si>
  <si>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</si>
  <si>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</si>
  <si>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</si>
  <si>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</si>
  <si>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</si>
  <si>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</si>
  <si>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</si>
  <si>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</si>
  <si>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</si>
  <si>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</si>
  <si>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</si>
  <si>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</si>
  <si>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</si>
  <si>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</si>
  <si>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</si>
  <si>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</si>
  <si>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</si>
  <si>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</si>
  <si>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</si>
  <si>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</si>
  <si>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</si>
  <si>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</si>
  <si>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</si>
  <si>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</si>
  <si>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</si>
  <si>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</si>
  <si>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</si>
  <si>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</si>
  <si>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</si>
  <si>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</si>
  <si>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</si>
  <si>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</si>
  <si>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</si>
  <si>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</si>
  <si>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</si>
  <si>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</si>
  <si>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</si>
  <si>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</si>
  <si>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</si>
  <si>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</si>
  <si>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</si>
  <si>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</si>
  <si>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</si>
  <si>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</si>
  <si>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</si>
  <si>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</si>
  <si>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</si>
  <si>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</si>
  <si>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</si>
  <si>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</si>
  <si>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</si>
  <si>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</si>
  <si>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</si>
  <si>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</si>
  <si>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</si>
  <si>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</si>
  <si>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</si>
  <si>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</si>
  <si>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</si>
  <si>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</si>
  <si>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</si>
  <si>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</si>
  <si>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</si>
  <si>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</si>
  <si>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</si>
  <si>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</si>
  <si>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</si>
  <si>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</si>
  <si>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</si>
  <si>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</si>
  <si>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</si>
  <si>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</si>
  <si>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</si>
  <si>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</si>
  <si>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</si>
  <si>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</si>
  <si>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</si>
  <si>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</si>
  <si>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</si>
  <si>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</si>
  <si>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</si>
  <si>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</si>
  <si>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</si>
  <si>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</si>
  <si>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</si>
  <si>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</si>
  <si>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</si>
  <si>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</si>
  <si>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</si>
  <si>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</si>
  <si>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</si>
  <si>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</si>
  <si>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</si>
  <si>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</si>
  <si>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</si>
  <si>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</si>
  <si>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</si>
  <si>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</si>
  <si>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</si>
  <si>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</si>
  <si>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</si>
  <si>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</si>
  <si>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</si>
  <si>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</si>
  <si>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</si>
  <si>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</si>
  <si>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</si>
  <si>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</si>
  <si>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</si>
  <si>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</si>
  <si>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</si>
  <si>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</si>
  <si>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</si>
  <si>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</si>
  <si>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</si>
  <si>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</si>
  <si>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</si>
  <si>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</si>
  <si>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</si>
  <si>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</si>
  <si>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</si>
  <si>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</si>
  <si>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</si>
  <si>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</si>
  <si>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</si>
  <si>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</si>
  <si>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</si>
  <si>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</si>
  <si>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</si>
  <si>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</si>
  <si>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</si>
  <si>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</si>
  <si>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</si>
  <si>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</si>
  <si>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</si>
  <si>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</si>
  <si>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</si>
  <si>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</si>
  <si>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</si>
  <si>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</si>
  <si>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</si>
  <si>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</si>
  <si>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</si>
  <si>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</si>
  <si>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</si>
  <si>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</si>
  <si>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</si>
  <si>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</si>
  <si>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</si>
  <si>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</si>
  <si>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</si>
  <si>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</si>
  <si>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</si>
  <si>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</si>
  <si>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</si>
  <si>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</si>
  <si>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</si>
  <si>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</si>
  <si>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</si>
  <si>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</si>
  <si>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</si>
  <si>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</si>
  <si>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</si>
  <si>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</si>
  <si>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</si>
  <si>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</si>
  <si>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</si>
  <si>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</si>
  <si>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</si>
  <si>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</si>
  <si>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</si>
  <si>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</si>
  <si>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</si>
  <si>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</si>
  <si>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</si>
  <si>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</si>
  <si>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</si>
  <si>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</si>
  <si>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</si>
  <si>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</si>
  <si>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</si>
  <si>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</si>
  <si>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</si>
  <si>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</si>
  <si>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</si>
  <si>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</si>
  <si>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</si>
  <si>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</si>
  <si>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</si>
  <si>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</si>
  <si>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</si>
  <si>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</si>
  <si>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</si>
  <si>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</si>
  <si>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</si>
  <si>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</si>
  <si>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</si>
  <si>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</si>
  <si>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</si>
  <si>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</si>
  <si>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</si>
  <si>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</si>
  <si>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</si>
  <si>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</si>
  <si>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</si>
  <si>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</si>
  <si>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</si>
  <si>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</si>
  <si>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</si>
  <si>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</si>
  <si>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</si>
  <si>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</si>
  <si>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</si>
  <si>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</si>
  <si>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</si>
  <si>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</si>
  <si>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</si>
  <si>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</si>
  <si>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</si>
  <si>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</si>
  <si>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</si>
  <si>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</si>
  <si>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</si>
  <si>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</si>
  <si>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</si>
  <si>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</si>
  <si>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</si>
  <si>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</si>
  <si>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</si>
  <si>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</si>
  <si>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</si>
  <si>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</si>
  <si>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</si>
  <si>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</si>
  <si>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</si>
  <si>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</si>
  <si>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</si>
  <si>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</si>
  <si>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</si>
  <si>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</si>
  <si>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</si>
  <si>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</si>
  <si>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</si>
  <si>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</si>
  <si>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</si>
  <si>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</si>
  <si>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</si>
  <si>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</si>
  <si>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</si>
  <si>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</si>
  <si>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</si>
  <si>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</si>
  <si>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</si>
  <si>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</si>
  <si>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</si>
  <si>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</si>
  <si>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</si>
  <si>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</si>
  <si>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</si>
  <si>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</si>
  <si>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</si>
  <si>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</si>
  <si>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</si>
  <si>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</si>
  <si>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</si>
  <si>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</si>
  <si>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</si>
  <si>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</si>
  <si>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</si>
  <si>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</si>
  <si>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</si>
  <si>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</si>
  <si>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</si>
  <si>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</si>
  <si>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</si>
  <si>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</si>
  <si>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</si>
  <si>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</si>
  <si>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</si>
  <si>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</si>
  <si>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</si>
  <si>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</si>
  <si>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</si>
  <si>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</si>
  <si>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</si>
  <si>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</si>
  <si>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</si>
  <si>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</si>
  <si>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</si>
  <si>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</si>
  <si>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</si>
  <si>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</si>
  <si>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</si>
  <si>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</si>
  <si>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</si>
  <si>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</si>
  <si>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</si>
  <si>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</si>
  <si>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</si>
  <si>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</si>
  <si>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</si>
  <si>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</si>
  <si>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</si>
  <si>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</si>
  <si>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</si>
  <si>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</si>
  <si>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</si>
  <si>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</si>
  <si>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</si>
  <si>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</si>
  <si>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</si>
  <si>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</si>
  <si>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</si>
  <si>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</si>
  <si>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</si>
  <si>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</si>
  <si>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</si>
  <si>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</si>
  <si>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</si>
  <si>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</si>
  <si>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</si>
  <si>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</si>
  <si>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</si>
  <si>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</si>
  <si>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</si>
  <si>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</si>
  <si>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</si>
  <si>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</si>
  <si>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</si>
  <si>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</si>
  <si>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</si>
  <si>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</si>
  <si>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</si>
  <si>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</si>
  <si>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</si>
  <si>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</si>
  <si>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</si>
  <si>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</si>
  <si>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</si>
  <si>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</si>
  <si>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</si>
  <si>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</si>
  <si>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</si>
  <si>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</si>
  <si>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</si>
  <si>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</si>
  <si>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</si>
  <si>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</si>
  <si>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</si>
  <si>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</si>
  <si>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</si>
  <si>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</si>
  <si>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</si>
  <si>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</si>
  <si>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</si>
  <si>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</si>
  <si>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</si>
  <si>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</si>
  <si>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</si>
  <si>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</si>
  <si>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</si>
  <si>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</si>
  <si>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</si>
  <si>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</si>
  <si>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</si>
  <si>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</si>
  <si>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</si>
  <si>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</si>
  <si>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</si>
  <si>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</si>
  <si>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</si>
  <si>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</si>
  <si>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</si>
  <si>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</si>
  <si>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</si>
  <si>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</si>
  <si>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</si>
  <si>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</si>
  <si>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</si>
  <si>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</si>
  <si>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</si>
  <si>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</si>
  <si>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</si>
  <si>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</si>
  <si>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</si>
  <si>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</si>
  <si>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</si>
  <si>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</si>
  <si>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</si>
  <si>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</si>
  <si>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</si>
  <si>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</si>
  <si>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</si>
  <si>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</si>
  <si>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</si>
  <si>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</si>
  <si>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</si>
  <si>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</si>
  <si>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</si>
  <si>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</si>
  <si>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</si>
  <si>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</si>
  <si>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</si>
  <si>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</si>
  <si>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</si>
  <si>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</si>
  <si>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</si>
  <si>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</si>
  <si>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</si>
  <si>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</si>
  <si>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</si>
  <si>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</si>
  <si>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</si>
  <si>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</si>
  <si>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</si>
  <si>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</si>
  <si>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</si>
  <si>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</si>
  <si>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</si>
  <si>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</si>
  <si>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</si>
  <si>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</si>
  <si>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</si>
  <si>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</si>
  <si>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</si>
  <si>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</si>
  <si>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</si>
  <si>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</si>
  <si>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</si>
  <si>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</si>
  <si>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</si>
  <si>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</si>
  <si>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</si>
  <si>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</si>
  <si>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</si>
  <si>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</si>
  <si>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</si>
  <si>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</si>
  <si>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</si>
  <si>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</si>
  <si>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</si>
  <si>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</si>
  <si>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</si>
  <si>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</si>
  <si>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</si>
  <si>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</si>
  <si>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</si>
  <si>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</si>
  <si>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</si>
  <si>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</si>
  <si>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</si>
  <si>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</si>
  <si>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</si>
  <si>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</si>
  <si>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</si>
  <si>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</si>
  <si>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</si>
  <si>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</si>
  <si>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</si>
  <si>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</si>
  <si>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</si>
  <si>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</si>
  <si>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</si>
  <si>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</si>
  <si>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</si>
  <si>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</si>
  <si>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</si>
  <si>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</si>
  <si>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</si>
  <si>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</si>
  <si>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</si>
  <si>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</si>
  <si>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</si>
  <si>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</si>
  <si>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</si>
  <si>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</si>
  <si>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</si>
  <si>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</si>
  <si>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</si>
  <si>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</si>
  <si>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</si>
  <si>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</si>
  <si>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</si>
  <si>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</si>
  <si>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</si>
  <si>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</si>
  <si>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</si>
  <si>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</si>
  <si>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</si>
  <si>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</si>
  <si>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</si>
  <si>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</si>
  <si>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</si>
  <si>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</si>
  <si>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</si>
  <si>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</si>
  <si>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</si>
  <si>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</si>
  <si>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</si>
  <si>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</si>
  <si>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</si>
  <si>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</si>
  <si>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</si>
  <si>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</si>
  <si>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</si>
  <si>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</si>
  <si>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</si>
  <si>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</si>
  <si>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</si>
  <si>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</si>
  <si>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</si>
  <si>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</si>
  <si>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</si>
  <si>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</si>
  <si>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</si>
  <si>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</si>
  <si>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</si>
  <si>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</si>
  <si>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</si>
  <si>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</si>
  <si>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</si>
  <si>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</si>
  <si>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</si>
  <si>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</si>
  <si>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</si>
  <si>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</si>
  <si>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</si>
  <si>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</si>
  <si>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</si>
  <si>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</si>
  <si>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</si>
  <si>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</si>
  <si>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</si>
  <si>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</si>
  <si>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</si>
  <si>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</si>
  <si>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</si>
  <si>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</si>
  <si>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</si>
  <si>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</si>
  <si>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</si>
  <si>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</si>
  <si>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</si>
  <si>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</si>
  <si>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</si>
  <si>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</si>
  <si>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</si>
  <si>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</si>
  <si>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</si>
  <si>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</si>
  <si>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</si>
  <si>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</si>
  <si>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</si>
  <si>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</si>
  <si>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</si>
  <si>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</si>
  <si>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</si>
  <si>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</si>
  <si>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</si>
  <si>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</si>
  <si>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</si>
  <si>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</si>
  <si>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</si>
  <si>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</si>
  <si>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</si>
  <si>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</si>
  <si>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</si>
  <si>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</si>
  <si>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</si>
  <si>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</si>
  <si>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</si>
  <si>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</si>
  <si>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</si>
  <si>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</si>
  <si>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</si>
  <si>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</si>
  <si>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</si>
  <si>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</si>
  <si>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</si>
  <si>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</si>
  <si>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</si>
  <si>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</si>
  <si>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</si>
  <si>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</si>
  <si>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</si>
  <si>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</si>
  <si>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</si>
  <si>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</si>
  <si>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</si>
  <si>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</si>
  <si>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</si>
  <si>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</si>
  <si>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</si>
  <si>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</si>
  <si>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</si>
  <si>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</si>
  <si>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</si>
  <si>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</si>
  <si>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</si>
  <si>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</si>
  <si>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</si>
  <si>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</si>
  <si>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</si>
  <si>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</si>
  <si>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</si>
  <si>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</si>
  <si>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</si>
  <si>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</si>
  <si>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</si>
  <si>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</si>
  <si>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</si>
  <si>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</si>
  <si>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</si>
  <si>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</si>
  <si>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</si>
  <si>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</si>
  <si>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</si>
  <si>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</si>
  <si>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</si>
  <si>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</si>
  <si>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</si>
  <si>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</si>
  <si>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</si>
  <si>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</si>
  <si>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</si>
  <si>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</si>
  <si>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</si>
  <si>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</si>
  <si>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</si>
  <si>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</si>
  <si>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</si>
  <si>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</si>
  <si>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</si>
  <si>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</si>
  <si>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</si>
  <si>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</si>
  <si>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</si>
  <si>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</si>
  <si>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</si>
  <si>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</si>
  <si>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</si>
  <si>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</si>
  <si>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</si>
  <si>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</si>
  <si>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</si>
  <si>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</si>
  <si>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</si>
  <si>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</si>
  <si>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</si>
  <si>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</si>
  <si>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</si>
  <si>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</si>
  <si>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</si>
  <si>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</si>
  <si>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</si>
  <si>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</si>
  <si>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</si>
  <si>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</si>
  <si>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</si>
  <si>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</si>
  <si>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</si>
  <si>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</si>
  <si>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</si>
  <si>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</si>
  <si>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</si>
  <si>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</si>
  <si>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</si>
  <si>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</si>
  <si>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</si>
  <si>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</si>
  <si>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</si>
  <si>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</si>
  <si>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</si>
  <si>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</si>
  <si>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</si>
  <si>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</si>
  <si>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</si>
  <si>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</si>
  <si>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</si>
  <si>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</si>
  <si>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</si>
  <si>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</si>
  <si>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</si>
  <si>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</si>
  <si>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</si>
  <si>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</si>
  <si>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</si>
  <si>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</si>
  <si>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</si>
  <si>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</si>
  <si>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</si>
  <si>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</si>
  <si>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</si>
  <si>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</si>
  <si>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</si>
  <si>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</si>
  <si>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</si>
  <si>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</si>
  <si>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</si>
  <si>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</si>
  <si>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</si>
  <si>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</si>
  <si>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</si>
  <si>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</si>
  <si>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</si>
  <si>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</si>
  <si>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</si>
  <si>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</si>
  <si>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</si>
  <si>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</si>
  <si>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</si>
  <si>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</si>
  <si>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</si>
  <si>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</si>
  <si>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</si>
  <si>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</si>
  <si>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</si>
  <si>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</si>
  <si>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</si>
  <si>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</si>
  <si>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</si>
  <si>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</si>
  <si>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</si>
  <si>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</si>
  <si>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</si>
  <si>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</si>
  <si>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</si>
  <si>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</si>
  <si>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</si>
  <si>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</si>
  <si>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</si>
  <si>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</si>
  <si>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</si>
  <si>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</si>
  <si>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</si>
  <si>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</si>
  <si>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</si>
  <si>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</si>
  <si>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</si>
  <si>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</si>
  <si>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</si>
  <si>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</si>
  <si>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</si>
  <si>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</si>
  <si>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</si>
  <si>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</si>
  <si>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</si>
  <si>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</si>
  <si>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</si>
  <si>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</si>
  <si>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</si>
  <si>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</si>
  <si>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</si>
  <si>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</si>
  <si>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</si>
  <si>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</si>
  <si>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</si>
  <si>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</si>
  <si>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</si>
  <si>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</si>
  <si>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</si>
  <si>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</si>
  <si>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</si>
  <si>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</si>
  <si>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</si>
  <si>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</si>
  <si>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</si>
  <si>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</si>
  <si>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</si>
  <si>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</si>
  <si>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</si>
  <si>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</si>
  <si>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</si>
  <si>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</si>
  <si>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</si>
  <si>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</si>
  <si>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</si>
  <si>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</si>
  <si>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</si>
  <si>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</si>
  <si>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</si>
  <si>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</si>
  <si>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</si>
  <si>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</si>
  <si>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</si>
  <si>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</si>
  <si>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</si>
  <si>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</si>
  <si>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</si>
  <si>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</si>
  <si>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</si>
  <si>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</si>
  <si>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</si>
  <si>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</si>
  <si>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</si>
  <si>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</si>
  <si>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</si>
  <si>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</si>
  <si>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</si>
  <si>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</si>
  <si>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</si>
  <si>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</si>
  <si>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</si>
  <si>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</si>
  <si>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</si>
  <si>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</si>
  <si>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</si>
  <si>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</si>
  <si>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</si>
  <si>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</si>
  <si>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</si>
  <si>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</si>
  <si>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</si>
  <si>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</si>
  <si>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</si>
  <si>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</si>
  <si>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</si>
  <si>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</si>
  <si>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</si>
  <si>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</si>
  <si>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</si>
  <si>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</si>
  <si>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</si>
  <si>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</si>
  <si>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</si>
  <si>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</si>
  <si>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</si>
  <si>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</si>
  <si>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</si>
  <si>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</si>
  <si>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</si>
  <si>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</si>
  <si>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</si>
  <si>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</si>
  <si>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</si>
  <si>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</si>
  <si>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</si>
  <si>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</si>
  <si>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</si>
  <si>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</si>
  <si>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</si>
  <si>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</si>
  <si>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</si>
  <si>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</si>
  <si>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</si>
  <si>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</si>
  <si>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</si>
  <si>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</si>
  <si>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</si>
  <si>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</si>
  <si>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</si>
  <si>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</si>
  <si>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</si>
  <si>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</si>
  <si>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</si>
  <si>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</si>
  <si>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</si>
  <si>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</si>
  <si>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</si>
  <si>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</si>
  <si>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</si>
  <si>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</si>
  <si>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</si>
  <si>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</si>
  <si>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</si>
  <si>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</si>
  <si>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</si>
  <si>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</si>
  <si>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</si>
  <si>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</si>
  <si>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</si>
  <si>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</si>
  <si>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</si>
  <si>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</si>
  <si>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</si>
  <si>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</si>
  <si>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</si>
  <si>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</si>
  <si>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</si>
  <si>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</si>
  <si>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</si>
  <si>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</si>
  <si>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</si>
  <si>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</si>
  <si>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</si>
  <si>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</si>
  <si>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</si>
  <si>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</si>
  <si>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</si>
  <si>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</si>
  <si>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</si>
  <si>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</si>
  <si>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</si>
  <si>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</si>
  <si>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</si>
  <si>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</si>
  <si>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</si>
  <si>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</si>
  <si>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</si>
  <si>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</si>
  <si>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</si>
  <si>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</si>
  <si>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</si>
  <si>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</si>
  <si>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</si>
  <si>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</si>
  <si>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</si>
  <si>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</si>
  <si>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</si>
  <si>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</si>
  <si>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</si>
  <si>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</si>
  <si>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</si>
  <si>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</si>
  <si>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</si>
  <si>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</si>
  <si>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</si>
  <si>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</si>
  <si>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</si>
  <si>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</si>
  <si>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</si>
  <si>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</si>
  <si>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</si>
  <si>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</si>
  <si>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</si>
  <si>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</si>
  <si>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</si>
  <si>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</si>
  <si>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</si>
  <si>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</si>
  <si>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</si>
  <si>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</si>
  <si>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</si>
  <si>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</si>
  <si>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</si>
  <si>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</si>
  <si>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</si>
  <si>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</si>
  <si>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</si>
  <si>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</si>
  <si>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</si>
  <si>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</si>
  <si>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</si>
  <si>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</si>
  <si>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</si>
  <si>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</si>
  <si>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</si>
  <si>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</si>
  <si>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</si>
  <si>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</si>
  <si>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</si>
  <si>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</si>
  <si>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</si>
  <si>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</si>
  <si>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</si>
  <si>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</si>
  <si>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</si>
  <si>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</si>
  <si>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</si>
  <si>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</si>
  <si>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</si>
  <si>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</si>
  <si>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</si>
  <si>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</si>
  <si>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</si>
  <si>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</si>
  <si>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</si>
  <si>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</si>
  <si>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</si>
  <si>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</si>
  <si>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</si>
  <si>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</si>
  <si>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</si>
  <si>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</si>
  <si>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</si>
  <si>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</si>
  <si>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</si>
  <si>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</si>
  <si>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</si>
  <si>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</si>
  <si>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</si>
  <si>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</si>
  <si>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</si>
  <si>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</si>
  <si>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</si>
  <si>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</si>
  <si>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</si>
  <si>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</si>
  <si>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</si>
  <si>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</si>
  <si>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</si>
  <si>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</si>
  <si>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</si>
  <si>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</si>
  <si>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</si>
  <si>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</si>
  <si>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</si>
  <si>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</si>
  <si>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</si>
  <si>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</si>
  <si>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</si>
  <si>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</si>
  <si>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</si>
  <si>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</si>
  <si>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</si>
  <si>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</si>
  <si>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</si>
  <si>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</si>
  <si>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</si>
  <si>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</si>
  <si>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</si>
  <si>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</si>
  <si>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</si>
  <si>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</si>
  <si>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</si>
  <si>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</si>
  <si>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</si>
  <si>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</si>
  <si>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</si>
  <si>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</si>
  <si>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</si>
  <si>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</si>
  <si>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</si>
  <si>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</si>
  <si>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</si>
  <si>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</si>
  <si>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</si>
  <si>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</si>
  <si>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</si>
  <si>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</si>
  <si>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</si>
  <si>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</si>
  <si>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</si>
  <si>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</si>
  <si>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</si>
  <si>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</si>
  <si>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</si>
  <si>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</si>
  <si>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</si>
  <si>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</si>
  <si>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</si>
  <si>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</si>
  <si>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</si>
  <si>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</si>
  <si>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</si>
  <si>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</si>
  <si>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</si>
  <si>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</si>
  <si>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</si>
  <si>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</si>
  <si>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</si>
  <si>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</si>
  <si>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</si>
  <si>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</si>
  <si>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</si>
  <si>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</si>
  <si>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</si>
  <si>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</si>
  <si>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</si>
  <si>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</si>
  <si>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</si>
  <si>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</si>
  <si>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</si>
  <si>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</si>
  <si>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</si>
  <si>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</si>
  <si>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</si>
  <si>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</si>
  <si>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</si>
  <si>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</si>
  <si>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</si>
  <si>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</si>
  <si>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</si>
  <si>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</si>
  <si>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</si>
  <si>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</si>
  <si>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</si>
  <si>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</si>
  <si>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</si>
  <si>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</si>
  <si>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</si>
  <si>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</si>
  <si>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</si>
  <si>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</si>
  <si>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</si>
  <si>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</si>
  <si>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</si>
  <si>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</si>
  <si>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</si>
  <si>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</si>
  <si>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</si>
  <si>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</si>
  <si>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</si>
  <si>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</si>
  <si>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</si>
  <si>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</si>
  <si>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</si>
  <si>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</si>
  <si>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</si>
  <si>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</si>
  <si>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</si>
  <si>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</si>
  <si>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</si>
  <si>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</si>
  <si>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</si>
  <si>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</si>
  <si>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</si>
  <si>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</si>
  <si>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</si>
  <si>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</si>
  <si>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</si>
  <si>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</si>
  <si>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</si>
  <si>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</si>
  <si>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</si>
  <si>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</si>
  <si>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</si>
  <si>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</si>
  <si>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</si>
  <si>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</si>
  <si>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</si>
  <si>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</si>
  <si>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</si>
  <si>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</si>
  <si>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</si>
  <si>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</si>
  <si>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</si>
  <si>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</si>
  <si>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</si>
  <si>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</si>
  <si>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</si>
  <si>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</si>
  <si>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</si>
  <si>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</si>
  <si>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</si>
  <si>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</si>
  <si>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</si>
  <si>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</si>
  <si>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</si>
  <si>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</si>
  <si>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</si>
  <si>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</si>
  <si>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</si>
  <si>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</si>
  <si>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</si>
  <si>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</si>
  <si>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</si>
  <si>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</si>
  <si>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</si>
  <si>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</si>
  <si>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</si>
  <si>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</si>
  <si>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</si>
  <si>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</si>
  <si>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</si>
  <si>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</si>
  <si>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</si>
  <si>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</si>
  <si>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</si>
  <si>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</si>
  <si>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</si>
  <si>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</si>
  <si>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</si>
  <si>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</si>
  <si>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</si>
  <si>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</si>
  <si>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</si>
  <si>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</si>
  <si>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</si>
  <si>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</si>
  <si>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</si>
  <si>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</si>
  <si>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</si>
  <si>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</si>
  <si>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</si>
  <si>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</si>
  <si>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</si>
  <si>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</si>
  <si>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</si>
  <si>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</si>
  <si>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</si>
  <si>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</si>
  <si>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</si>
  <si>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</si>
  <si>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</si>
  <si>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</si>
  <si>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</si>
  <si>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</si>
  <si>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</si>
  <si>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</si>
  <si>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</si>
  <si>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</si>
  <si>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</si>
  <si>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</si>
  <si>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</si>
  <si>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</si>
  <si>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</si>
  <si>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</si>
  <si>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</si>
  <si>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</si>
  <si>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</si>
  <si>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</si>
  <si>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</si>
  <si>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</si>
  <si>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</si>
  <si>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</si>
  <si>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</si>
  <si>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</si>
  <si>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</si>
  <si>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</si>
  <si>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</si>
  <si>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</si>
  <si>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</si>
  <si>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</si>
  <si>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</si>
  <si>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</si>
  <si>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</si>
  <si>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</si>
  <si>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</si>
  <si>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</si>
  <si>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</si>
  <si>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</si>
  <si>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</si>
  <si>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</si>
  <si>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</si>
  <si>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</si>
  <si>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</si>
  <si>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</si>
  <si>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</si>
  <si>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</si>
  <si>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</si>
  <si>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</si>
  <si>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</si>
  <si>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</si>
  <si>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</si>
  <si>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</si>
  <si>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</si>
  <si>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</si>
  <si>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</si>
  <si>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</si>
  <si>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</si>
  <si>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</si>
  <si>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</si>
  <si>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</si>
  <si>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</si>
  <si>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</si>
  <si>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</si>
  <si>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</si>
  <si>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</si>
  <si>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</si>
  <si>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</si>
  <si>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</si>
  <si>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</si>
  <si>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</si>
  <si>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</si>
  <si>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</si>
  <si>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</si>
  <si>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</si>
  <si>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</si>
  <si>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</si>
  <si>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</si>
  <si>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</si>
  <si>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</si>
  <si>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</si>
  <si>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</si>
  <si>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</si>
  <si>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</si>
  <si>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</si>
  <si>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</si>
  <si>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</si>
  <si>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</si>
  <si>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</si>
  <si>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</si>
  <si>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</si>
  <si>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</si>
  <si>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</si>
  <si>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</si>
  <si>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</si>
  <si>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</si>
  <si>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</si>
  <si>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</si>
  <si>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</si>
  <si>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</si>
  <si>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</si>
  <si>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</si>
  <si>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</si>
  <si>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</si>
  <si>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</si>
  <si>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</si>
  <si>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</si>
  <si>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</si>
  <si>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</si>
  <si>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</si>
  <si>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</si>
  <si>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</si>
  <si>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</si>
  <si>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</si>
  <si>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</si>
  <si>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</si>
  <si>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</si>
  <si>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</si>
  <si>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</si>
  <si>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</si>
  <si>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</si>
  <si>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</si>
  <si>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</si>
  <si>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</si>
  <si>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</si>
  <si>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</si>
  <si>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</si>
  <si>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</si>
  <si>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</si>
  <si>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</si>
  <si>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</si>
  <si>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</si>
  <si>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</si>
  <si>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</si>
  <si>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</si>
  <si>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</si>
  <si>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</si>
  <si>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</si>
  <si>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</si>
  <si>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</si>
  <si>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</si>
  <si>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</si>
  <si>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</si>
  <si>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</si>
  <si>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</si>
  <si>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</si>
  <si>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</si>
  <si>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</si>
  <si>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</si>
  <si>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</si>
  <si>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</si>
  <si>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</si>
  <si>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</si>
  <si>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</si>
  <si>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</si>
  <si>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</si>
  <si>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</si>
  <si>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</si>
  <si>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</si>
  <si>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</si>
  <si>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</si>
  <si>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</si>
  <si>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</si>
  <si>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</si>
  <si>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</si>
  <si>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</si>
  <si>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</si>
  <si>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</si>
  <si>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</si>
  <si>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</si>
  <si>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</si>
  <si>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</si>
  <si>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</si>
  <si>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</si>
  <si>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</si>
  <si>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</si>
  <si>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</si>
  <si>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</si>
  <si>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</si>
  <si>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</si>
  <si>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</si>
  <si>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</si>
  <si>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</si>
  <si>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</si>
  <si>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</si>
  <si>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</si>
  <si>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</si>
  <si>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</si>
  <si>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</si>
  <si>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</si>
  <si>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</si>
  <si>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</si>
  <si>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</si>
  <si>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</si>
  <si>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</si>
  <si>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</si>
  <si>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</si>
  <si>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</si>
  <si>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</si>
  <si>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</si>
  <si>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</si>
  <si>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</si>
  <si>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</si>
  <si>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</si>
  <si>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</si>
  <si>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</si>
  <si>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</si>
  <si>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</si>
  <si>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</si>
  <si>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</si>
  <si>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</si>
  <si>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</si>
  <si>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</si>
  <si>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</si>
  <si>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</si>
  <si>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</si>
  <si>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</si>
  <si>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</si>
  <si>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</si>
  <si>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</si>
  <si>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</si>
  <si>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</si>
  <si>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</si>
  <si>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</si>
  <si>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</si>
  <si>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</si>
  <si>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</si>
  <si>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</si>
  <si>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</si>
  <si>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</si>
  <si>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</si>
  <si>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</si>
  <si>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</si>
  <si>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</si>
  <si>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</si>
  <si>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</si>
  <si>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</si>
  <si>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</si>
  <si>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</si>
  <si>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</si>
  <si>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</si>
  <si>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</si>
  <si>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</si>
  <si>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</si>
  <si>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</si>
  <si>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</si>
  <si>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</si>
  <si>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</si>
  <si>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</si>
  <si>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</si>
  <si>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</si>
  <si>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</si>
  <si>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</si>
  <si>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</si>
  <si>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</si>
  <si>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</si>
  <si>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</si>
  <si>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</si>
  <si>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</si>
  <si>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</si>
  <si>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</si>
  <si>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</si>
  <si>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</si>
  <si>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</si>
  <si>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</si>
  <si>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</si>
  <si>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</si>
  <si>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</si>
  <si>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</si>
  <si>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</si>
  <si>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</si>
  <si>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</si>
  <si>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</si>
  <si>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</si>
  <si>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</si>
  <si>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</si>
  <si>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</si>
  <si>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</si>
  <si>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</si>
  <si>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</si>
  <si>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</si>
  <si>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</si>
  <si>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</si>
  <si>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</si>
  <si>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</si>
  <si>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</si>
  <si>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</si>
  <si>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</si>
  <si>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</si>
  <si>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</si>
  <si>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</si>
  <si>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</si>
  <si>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</si>
  <si>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</si>
  <si>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</si>
  <si>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</si>
  <si>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</si>
  <si>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</si>
  <si>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</si>
  <si>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</si>
  <si>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</si>
  <si>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</si>
  <si>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</si>
  <si>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</si>
  <si>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</si>
  <si>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</si>
  <si>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</si>
  <si>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</si>
  <si>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</si>
  <si>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</si>
  <si>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</si>
  <si>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</si>
  <si>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</si>
  <si>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</si>
  <si>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</si>
  <si>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</si>
  <si>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</si>
  <si>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</si>
  <si>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</si>
  <si>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</si>
  <si>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</si>
  <si>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</si>
  <si>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</si>
  <si>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</si>
  <si>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</si>
  <si>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</si>
  <si>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</si>
  <si>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</si>
  <si>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</si>
  <si>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</si>
  <si>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</si>
  <si>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</si>
  <si>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</si>
  <si>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</si>
  <si>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</si>
  <si>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</si>
  <si>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</si>
  <si>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</si>
  <si>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</si>
  <si>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</si>
  <si>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</si>
  <si>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</si>
  <si>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</si>
  <si>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</si>
  <si>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</si>
  <si>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</si>
  <si>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</si>
  <si>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</si>
  <si>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</si>
  <si>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</si>
  <si>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</si>
  <si>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</si>
  <si>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</si>
  <si>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</si>
  <si>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</si>
  <si>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</si>
  <si>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</si>
  <si>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</si>
  <si>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</si>
  <si>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</si>
  <si>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</si>
  <si>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</si>
  <si>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</si>
  <si>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</si>
  <si>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</si>
  <si>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</si>
  <si>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</si>
  <si>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</si>
  <si>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</si>
  <si>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</si>
  <si>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</si>
  <si>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</si>
  <si>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</si>
  <si>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</si>
  <si>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</si>
  <si>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</si>
  <si>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</si>
  <si>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</si>
  <si>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</si>
  <si>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</si>
  <si>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</si>
  <si>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</si>
  <si>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</si>
  <si>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</si>
  <si>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</si>
  <si>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</si>
  <si>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</si>
  <si>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</si>
  <si>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</si>
  <si>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</si>
  <si>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</si>
  <si>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</si>
  <si>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</si>
  <si>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</si>
  <si>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</si>
  <si>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</si>
  <si>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</si>
  <si>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</si>
  <si>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</si>
  <si>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</si>
  <si>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</si>
  <si>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</si>
  <si>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</si>
  <si>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</si>
  <si>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</si>
  <si>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</si>
  <si>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</si>
  <si>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</si>
  <si>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</si>
  <si>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</si>
  <si>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</si>
  <si>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</si>
  <si>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</si>
  <si>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</si>
  <si>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</si>
  <si>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</si>
  <si>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</si>
  <si>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</si>
  <si>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</si>
  <si>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</si>
  <si>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</si>
  <si>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</si>
  <si>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</si>
  <si>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</si>
  <si>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</si>
  <si>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</si>
  <si>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</si>
  <si>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</si>
  <si>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</si>
  <si>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</si>
  <si>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</si>
  <si>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</si>
  <si>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</si>
  <si>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</si>
  <si>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</si>
  <si>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</si>
  <si>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</si>
  <si>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</si>
  <si>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</si>
  <si>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</si>
  <si>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</si>
  <si>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</si>
  <si>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</si>
  <si>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</si>
  <si>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</si>
  <si>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</si>
  <si>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</si>
  <si>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</si>
  <si>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</si>
  <si>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</si>
  <si>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</si>
  <si>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</si>
  <si>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</si>
  <si>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</si>
  <si>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</si>
  <si>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</si>
  <si>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</si>
  <si>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</si>
  <si>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</si>
  <si>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</si>
  <si>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</si>
  <si>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</si>
  <si>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</si>
  <si>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</si>
  <si>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</si>
  <si>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</si>
  <si>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</si>
  <si>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</si>
  <si>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</si>
  <si>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</si>
  <si>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</si>
  <si>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</si>
  <si>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</si>
  <si>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</si>
  <si>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</si>
  <si>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</si>
  <si>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</si>
  <si>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</si>
  <si>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</si>
  <si>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</si>
  <si>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</si>
  <si>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</si>
  <si>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</si>
  <si>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</si>
  <si>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</si>
  <si>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</si>
  <si>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</si>
  <si>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</si>
  <si>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</si>
  <si>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</si>
  <si>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</si>
  <si>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</si>
  <si>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</si>
  <si>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</si>
  <si>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</si>
  <si>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</si>
  <si>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</si>
  <si>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</si>
  <si>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</si>
  <si>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</si>
  <si>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</si>
  <si>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</si>
  <si>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</si>
  <si>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</si>
  <si>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</si>
  <si>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</si>
  <si>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</si>
  <si>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</si>
  <si>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</si>
  <si>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</si>
  <si>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</si>
  <si>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</si>
  <si>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</si>
  <si>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</si>
  <si>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</si>
  <si>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</si>
  <si>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</si>
  <si>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</si>
  <si>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</si>
  <si>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</si>
  <si>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</si>
  <si>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</si>
  <si>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</si>
  <si>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</si>
  <si>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</si>
  <si>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</si>
  <si>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</si>
  <si>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</si>
  <si>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</si>
  <si>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</si>
  <si>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</si>
  <si>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</si>
  <si>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</si>
  <si>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</si>
  <si>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</si>
  <si>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</si>
  <si>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</si>
  <si>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</si>
  <si>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</si>
  <si>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</si>
  <si>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</si>
  <si>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</si>
  <si>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</si>
  <si>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</si>
  <si>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</si>
  <si>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</si>
  <si>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</si>
  <si>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</si>
  <si>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</si>
  <si>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</si>
  <si>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</si>
  <si>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</si>
  <si>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</si>
  <si>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</si>
  <si>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</si>
  <si>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</si>
  <si>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</si>
  <si>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</si>
  <si>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</si>
  <si>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</si>
  <si>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</si>
  <si>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</si>
  <si>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</si>
  <si>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</si>
  <si>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</si>
  <si>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</si>
  <si>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</si>
  <si>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</si>
  <si>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</si>
  <si>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</si>
  <si>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</si>
  <si>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</si>
  <si>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</si>
  <si>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</si>
  <si>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</si>
  <si>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</si>
  <si>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</si>
  <si>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</si>
  <si>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</si>
  <si>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</si>
  <si>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</si>
  <si>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</si>
  <si>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</si>
  <si>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</si>
  <si>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</si>
  <si>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</si>
  <si>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</si>
  <si>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</si>
  <si>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</si>
  <si>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</si>
  <si>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</si>
  <si>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</si>
  <si>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</si>
  <si>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</si>
  <si>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</si>
  <si>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</si>
  <si>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</si>
  <si>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</si>
  <si>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</si>
  <si>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</si>
  <si>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</si>
  <si>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</si>
  <si>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</si>
  <si>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</si>
  <si>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</si>
  <si>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</si>
  <si>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</si>
  <si>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</si>
  <si>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</si>
  <si>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</si>
  <si>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</si>
  <si>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</si>
  <si>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</si>
  <si>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</si>
  <si>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</si>
  <si>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</si>
  <si>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</si>
  <si>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</si>
  <si>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</si>
  <si>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</si>
  <si>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</si>
  <si>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</si>
  <si>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</si>
  <si>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</si>
  <si>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</si>
  <si>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</si>
  <si>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</si>
  <si>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</si>
  <si>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</si>
  <si>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</si>
  <si>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</si>
  <si>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</si>
  <si>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</si>
  <si>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</si>
  <si>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</si>
  <si>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</si>
  <si>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</si>
  <si>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</si>
  <si>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</si>
  <si>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</si>
  <si>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</si>
  <si>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</si>
  <si>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</si>
  <si>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</si>
  <si>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</si>
  <si>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</si>
  <si>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</si>
  <si>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</si>
  <si>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</si>
  <si>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</si>
  <si>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</si>
  <si>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</si>
  <si>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</si>
  <si>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</si>
  <si>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</si>
  <si>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</si>
  <si>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</si>
  <si>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</si>
  <si>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</si>
  <si>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</si>
  <si>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</si>
  <si>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</si>
  <si>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</si>
  <si>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</si>
  <si>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</si>
  <si>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</si>
  <si>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</si>
  <si>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</si>
  <si>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</si>
  <si>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</si>
  <si>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</si>
  <si>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</si>
  <si>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</si>
  <si>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</si>
  <si>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</si>
  <si>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</si>
  <si>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</si>
  <si>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</si>
  <si>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</si>
  <si>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</si>
  <si>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</si>
  <si>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</si>
  <si>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</si>
  <si>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</si>
  <si>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</si>
  <si>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</si>
  <si>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</si>
  <si>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</si>
  <si>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</si>
  <si>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</si>
  <si>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</si>
  <si>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</si>
  <si>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</si>
  <si>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</si>
  <si>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</si>
  <si>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</si>
  <si>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</si>
  <si>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</si>
  <si>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</si>
  <si>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</si>
  <si>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</si>
  <si>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</si>
  <si>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</si>
  <si>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</si>
  <si>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</si>
  <si>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</si>
  <si>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</si>
  <si>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</si>
  <si>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</si>
  <si>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</si>
  <si>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</si>
  <si>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</si>
  <si>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</si>
  <si>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</si>
  <si>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</si>
  <si>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</si>
  <si>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</si>
  <si>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</si>
  <si>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</si>
  <si>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</si>
  <si>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</si>
  <si>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</si>
  <si>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</si>
  <si>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</si>
  <si>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</si>
  <si>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</si>
  <si>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</si>
  <si>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</si>
  <si>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</si>
  <si>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</si>
  <si>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</si>
  <si>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</si>
  <si>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</si>
  <si>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</si>
  <si>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</si>
  <si>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</si>
  <si>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</si>
  <si>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</si>
  <si>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</si>
  <si>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</si>
  <si>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</si>
  <si>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</si>
  <si>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</si>
  <si>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</si>
  <si>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</si>
  <si>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</si>
  <si>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</si>
  <si>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</si>
  <si>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</si>
  <si>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</si>
  <si>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</si>
  <si>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</si>
  <si>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</si>
  <si>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</si>
  <si>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</si>
  <si>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</si>
  <si>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</si>
  <si>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</si>
  <si>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</si>
  <si>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</si>
  <si>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</si>
  <si>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</si>
  <si>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</si>
  <si>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</si>
  <si>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</si>
  <si>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</si>
  <si>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</si>
  <si>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</si>
  <si>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</si>
  <si>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</si>
  <si>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</si>
  <si>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</si>
  <si>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</si>
  <si>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</si>
  <si>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</si>
  <si>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</si>
  <si>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</si>
  <si>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</si>
  <si>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</si>
  <si>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</si>
  <si>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</si>
  <si>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</si>
  <si>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</si>
  <si>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</si>
  <si>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</si>
  <si>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</si>
  <si>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</si>
  <si>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</si>
  <si>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</si>
  <si>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</si>
  <si>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</si>
  <si>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</si>
  <si>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</si>
  <si>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</si>
  <si>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</si>
  <si>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</si>
  <si>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</si>
  <si>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</si>
  <si>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</si>
  <si>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</si>
  <si>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</si>
  <si>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</si>
  <si>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</si>
  <si>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</si>
  <si>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</si>
  <si>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</si>
  <si>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</si>
  <si>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</si>
  <si>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</si>
  <si>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</si>
  <si>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</si>
  <si>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</si>
  <si>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</si>
  <si>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</si>
  <si>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</si>
  <si>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</si>
  <si>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</si>
  <si>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</si>
  <si>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</si>
  <si>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</si>
  <si>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</si>
  <si>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</si>
  <si>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</si>
  <si>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</si>
  <si>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</si>
  <si>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</si>
  <si>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</si>
  <si>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</si>
  <si>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</si>
  <si>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</si>
  <si>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</si>
  <si>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</si>
  <si>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</si>
  <si>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</si>
  <si>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</si>
  <si>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</si>
  <si>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</si>
  <si>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</si>
  <si>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</si>
  <si>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</si>
  <si>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</si>
  <si>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</si>
  <si>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</si>
  <si>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</si>
  <si>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</si>
  <si>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</si>
  <si>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</si>
  <si>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</si>
  <si>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</si>
  <si>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</si>
  <si>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</si>
  <si>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</si>
  <si>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</si>
  <si>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</si>
  <si>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</si>
  <si>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</si>
  <si>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</si>
  <si>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</si>
  <si>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</si>
  <si>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</si>
  <si>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</si>
  <si>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</si>
  <si>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</si>
  <si>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</si>
  <si>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</si>
  <si>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</si>
  <si>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</si>
  <si>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</si>
  <si>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</si>
  <si>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</si>
  <si>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</si>
  <si>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</si>
  <si>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</si>
  <si>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</si>
  <si>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</si>
  <si>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</si>
  <si>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</si>
  <si>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</si>
  <si>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</si>
  <si>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</si>
  <si>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</si>
  <si>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</si>
  <si>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</si>
  <si>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</si>
  <si>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</si>
  <si>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</si>
  <si>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</si>
  <si>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</si>
  <si>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</si>
  <si>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</si>
  <si>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</si>
  <si>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</si>
  <si>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</si>
  <si>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</si>
  <si>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</si>
  <si>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</si>
  <si>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</si>
  <si>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</si>
  <si>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</si>
  <si>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</si>
  <si>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</si>
  <si>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</si>
  <si>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</si>
  <si>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</si>
  <si>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</si>
  <si>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</si>
  <si>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</si>
  <si>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</si>
  <si>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</si>
  <si>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</si>
  <si>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</si>
  <si>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</si>
  <si>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</si>
  <si>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</si>
  <si>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</si>
  <si>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</si>
  <si>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</si>
  <si>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</si>
  <si>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</si>
  <si>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</si>
  <si>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</si>
  <si>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</si>
  <si>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</si>
  <si>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</si>
  <si>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</si>
  <si>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</si>
  <si>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</si>
  <si>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</si>
  <si>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</si>
  <si>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</si>
  <si>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</si>
  <si>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</si>
  <si>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</si>
  <si>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</si>
  <si>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</si>
  <si>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</si>
  <si>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</si>
  <si>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</si>
  <si>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</si>
  <si>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</si>
  <si>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</si>
  <si>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</si>
  <si>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</si>
  <si>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</si>
  <si>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</si>
  <si>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</si>
  <si>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</si>
  <si>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</si>
  <si>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</si>
  <si>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</si>
  <si>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</si>
  <si>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</si>
  <si>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</si>
  <si>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</si>
  <si>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</si>
  <si>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</si>
  <si>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</si>
  <si>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</si>
  <si>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</si>
  <si>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</si>
  <si>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</si>
  <si>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</si>
  <si>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</si>
  <si>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</si>
  <si>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</si>
  <si>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</si>
  <si>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</si>
  <si>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</si>
  <si>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</si>
  <si>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</si>
  <si>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</si>
  <si>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</si>
  <si>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</si>
  <si>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</si>
  <si>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</si>
  <si>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</si>
  <si>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</si>
  <si>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</si>
  <si>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</si>
  <si>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</si>
  <si>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</si>
  <si>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</si>
  <si>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</si>
  <si>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</si>
  <si>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</si>
  <si>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</si>
  <si>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</si>
  <si>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</si>
  <si>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</si>
  <si>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</si>
  <si>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</si>
  <si>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</si>
  <si>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</si>
  <si>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</si>
  <si>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</si>
  <si>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</si>
  <si>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</si>
  <si>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</si>
  <si>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</si>
  <si>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</si>
  <si>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</si>
  <si>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</si>
  <si>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</si>
  <si>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</si>
  <si>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</si>
  <si>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</si>
  <si>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</si>
  <si>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</si>
  <si>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</si>
  <si>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</si>
  <si>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</si>
  <si>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</si>
  <si>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</si>
  <si>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</si>
  <si>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</si>
  <si>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</si>
  <si>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</si>
  <si>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</si>
  <si>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</si>
  <si>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</si>
  <si>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</si>
  <si>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</si>
  <si>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</si>
  <si>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</si>
  <si>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</si>
  <si>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</si>
  <si>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</si>
  <si>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</si>
  <si>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</si>
  <si>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</si>
  <si>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</si>
  <si>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</si>
  <si>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</si>
  <si>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</si>
  <si>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</si>
  <si>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</si>
  <si>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</si>
  <si>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</si>
  <si>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</si>
  <si>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</si>
  <si>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</si>
  <si>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</si>
  <si>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</si>
  <si>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</si>
  <si>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</si>
  <si>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</si>
  <si>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</si>
  <si>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</si>
  <si>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</si>
  <si>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</si>
  <si>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</si>
  <si>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</si>
  <si>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</si>
  <si>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</si>
  <si>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</si>
  <si>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</si>
  <si>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</si>
  <si>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</si>
  <si>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</si>
  <si>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</si>
  <si>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</si>
  <si>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</si>
  <si>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</si>
  <si>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</si>
  <si>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</si>
  <si>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</si>
  <si>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</si>
  <si>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</si>
  <si>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</si>
  <si>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</si>
  <si>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</si>
  <si>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</si>
  <si>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</si>
  <si>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</si>
  <si>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</si>
  <si>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</si>
  <si>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</si>
  <si>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</si>
  <si>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</si>
  <si>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</si>
  <si>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</si>
  <si>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</si>
  <si>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</si>
  <si>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</si>
  <si>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</si>
  <si>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</si>
  <si>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</si>
  <si>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</si>
  <si>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</si>
  <si>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</si>
  <si>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</si>
  <si>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</si>
  <si>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</si>
  <si>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</si>
  <si>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</si>
  <si>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</si>
  <si>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</si>
  <si>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</si>
  <si>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</si>
  <si>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</si>
  <si>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</si>
  <si>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</si>
  <si>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</si>
  <si>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</si>
  <si>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</si>
  <si>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</si>
  <si>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</si>
  <si>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</si>
  <si>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</si>
  <si>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</si>
  <si>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</si>
  <si>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</si>
  <si>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</si>
  <si>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</si>
  <si>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</si>
  <si>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</si>
  <si>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</si>
  <si>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</si>
  <si>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</si>
  <si>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</si>
  <si>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</si>
  <si>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</si>
  <si>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</si>
  <si>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</si>
  <si>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</si>
  <si>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</si>
  <si>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</si>
  <si>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</si>
  <si>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</si>
  <si>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</si>
  <si>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</si>
  <si>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</si>
  <si>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</si>
  <si>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</si>
  <si>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</si>
  <si>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</si>
  <si>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</si>
  <si>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</si>
  <si>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</si>
  <si>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</si>
  <si>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</si>
  <si>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</si>
  <si>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</si>
  <si>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</si>
  <si>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</si>
  <si>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</si>
  <si>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</si>
  <si>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</si>
  <si>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</si>
  <si>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</si>
  <si>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</si>
  <si>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</si>
  <si>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</si>
  <si>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</si>
  <si>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</si>
  <si>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</si>
  <si>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</si>
  <si>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</si>
  <si>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</si>
  <si>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</si>
  <si>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</si>
  <si>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</si>
  <si>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</si>
  <si>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</si>
  <si>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</si>
  <si>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</si>
  <si>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</si>
  <si>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</si>
  <si>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</si>
  <si>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</si>
  <si>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</si>
  <si>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</si>
  <si>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</si>
  <si>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</si>
  <si>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</si>
  <si>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</si>
  <si>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</si>
  <si>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</si>
  <si>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</si>
  <si>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</si>
  <si>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</si>
  <si>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</si>
  <si>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</si>
  <si>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</si>
  <si>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</si>
  <si>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</si>
  <si>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</si>
  <si>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</si>
  <si>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</si>
  <si>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</si>
  <si>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</si>
  <si>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</si>
  <si>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</si>
  <si>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</si>
  <si>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</si>
  <si>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</si>
  <si>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</si>
  <si>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</si>
  <si>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</si>
  <si>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</si>
  <si>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</si>
  <si>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</si>
  <si>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</si>
  <si>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</si>
  <si>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</si>
  <si>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</si>
  <si>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</si>
  <si>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</si>
  <si>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</si>
  <si>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</si>
  <si>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</si>
  <si>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</si>
  <si>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</si>
  <si>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</si>
  <si>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</si>
  <si>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</si>
  <si>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</si>
  <si>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</si>
  <si>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</si>
  <si>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</si>
  <si>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</si>
  <si>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</si>
  <si>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</si>
  <si>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</si>
  <si>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</si>
  <si>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</si>
  <si>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</si>
  <si>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</si>
  <si>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</si>
  <si>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</si>
  <si>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</si>
  <si>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</si>
  <si>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</si>
  <si>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</si>
  <si>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</si>
  <si>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</si>
  <si>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</si>
  <si>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</si>
  <si>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</si>
  <si>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</si>
  <si>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</si>
  <si>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</si>
  <si>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</si>
  <si>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</si>
  <si>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</si>
  <si>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</si>
  <si>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</si>
  <si>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</si>
  <si>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</si>
  <si>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</si>
  <si>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</si>
  <si>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</si>
  <si>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</si>
  <si>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</si>
  <si>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</si>
  <si>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</si>
  <si>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</si>
  <si>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</si>
  <si>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</si>
  <si>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</si>
  <si>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</si>
  <si>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</si>
  <si>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</si>
  <si>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</si>
  <si>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</si>
  <si>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</si>
  <si>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</si>
  <si>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</si>
  <si>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</si>
  <si>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</si>
  <si>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</si>
  <si>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</si>
  <si>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</si>
  <si>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</si>
  <si>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</si>
  <si>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</si>
  <si>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</si>
  <si>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</si>
  <si>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</si>
  <si>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</si>
  <si>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</si>
  <si>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</si>
  <si>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</si>
  <si>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</si>
  <si>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</si>
  <si>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</si>
  <si>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</si>
  <si>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</si>
  <si>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</si>
  <si>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</si>
  <si>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</si>
  <si>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</si>
  <si>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</si>
  <si>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</si>
  <si>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</si>
  <si>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</si>
  <si>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</si>
  <si>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</si>
  <si>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</si>
  <si>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</si>
  <si>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</si>
  <si>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</si>
  <si>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</si>
  <si>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</si>
  <si>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</si>
  <si>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</si>
  <si>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</si>
  <si>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</si>
  <si>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</si>
  <si>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</si>
  <si>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</si>
  <si>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</si>
  <si>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</si>
  <si>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</si>
  <si>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</si>
  <si>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</si>
  <si>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</si>
  <si>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</si>
  <si>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</si>
  <si>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</si>
  <si>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</si>
  <si>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</si>
  <si>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</si>
  <si>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</si>
  <si>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</si>
  <si>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</si>
  <si>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</si>
  <si>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</si>
  <si>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</si>
  <si>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</si>
  <si>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</si>
  <si>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</si>
  <si>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</si>
  <si>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</si>
  <si>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</si>
  <si>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</si>
  <si>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</si>
  <si>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</si>
  <si>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</si>
  <si>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</si>
  <si>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</si>
  <si>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</si>
  <si>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</si>
  <si>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</si>
  <si>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</si>
  <si>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</si>
  <si>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</si>
  <si>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</si>
  <si>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</si>
  <si>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</si>
  <si>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</si>
  <si>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</si>
  <si>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</si>
  <si>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</si>
  <si>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</si>
  <si>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</si>
  <si>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</si>
  <si>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</si>
  <si>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</si>
  <si>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</si>
  <si>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</si>
  <si>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</si>
  <si>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</si>
  <si>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</si>
  <si>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</si>
  <si>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</si>
  <si>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</si>
  <si>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</si>
  <si>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</si>
  <si>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</si>
  <si>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</si>
  <si>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</si>
  <si>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</si>
  <si>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</si>
  <si>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</si>
  <si>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</si>
  <si>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</si>
  <si>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</si>
  <si>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</si>
  <si>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</si>
  <si>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</si>
  <si>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</si>
  <si>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</si>
  <si>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</si>
  <si>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</si>
  <si>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</si>
  <si>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</si>
  <si>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</si>
  <si>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</si>
  <si>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</si>
  <si>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</si>
  <si>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</si>
  <si>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</si>
  <si>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</si>
  <si>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</si>
  <si>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</si>
  <si>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</si>
  <si>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</si>
  <si>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</si>
  <si>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</si>
  <si>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</si>
  <si>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</si>
  <si>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</si>
  <si>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</si>
  <si>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</si>
  <si>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</si>
  <si>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</si>
  <si>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</si>
  <si>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</si>
  <si>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</si>
  <si>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</si>
  <si>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</si>
  <si>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</si>
  <si>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</si>
  <si>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</si>
  <si>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</si>
  <si>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</si>
  <si>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</si>
  <si>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</si>
  <si>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</si>
  <si>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</si>
  <si>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</si>
  <si>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</si>
  <si>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</si>
  <si>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</si>
  <si>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</si>
  <si>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</si>
  <si>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</si>
  <si>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</si>
  <si>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</si>
  <si>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</si>
  <si>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</si>
  <si>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</si>
  <si>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</si>
  <si>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</si>
  <si>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</si>
  <si>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</si>
  <si>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</si>
  <si>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</si>
  <si>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</si>
  <si>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</si>
  <si>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</si>
  <si>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</si>
  <si>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</si>
  <si>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</si>
  <si>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</si>
  <si>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</si>
  <si>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</si>
  <si>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</si>
  <si>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</si>
  <si>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</si>
  <si>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</si>
  <si>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</si>
  <si>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</si>
  <si>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</si>
  <si>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</si>
  <si>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</si>
  <si>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</si>
  <si>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</si>
  <si>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</si>
  <si>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</si>
  <si>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</si>
  <si>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</si>
  <si>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</si>
  <si>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</si>
  <si>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</si>
  <si>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</si>
  <si>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</si>
  <si>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</si>
  <si>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</si>
  <si>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</si>
  <si>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</si>
  <si>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</si>
  <si>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</si>
  <si>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</si>
  <si>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</si>
  <si>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</si>
  <si>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</si>
  <si>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</si>
  <si>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</si>
  <si>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</si>
  <si>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</si>
  <si>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</si>
  <si>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</si>
  <si>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</si>
  <si>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</si>
  <si>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</si>
  <si>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</si>
  <si>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</si>
  <si>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</si>
  <si>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</si>
  <si>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</si>
  <si>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</si>
  <si>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</si>
  <si>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</si>
  <si>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</si>
  <si>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</si>
  <si>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</si>
  <si>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</si>
  <si>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</si>
  <si>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</si>
  <si>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</si>
  <si>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</si>
  <si>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</si>
  <si>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</si>
  <si>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</si>
  <si>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</si>
  <si>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</si>
  <si>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</si>
  <si>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</si>
  <si>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</si>
  <si>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</si>
  <si>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</si>
  <si>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</si>
  <si>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</si>
  <si>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</si>
  <si>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</si>
  <si>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</si>
  <si>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</si>
  <si>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</si>
  <si>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</si>
  <si>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</si>
  <si>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</si>
  <si>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</si>
  <si>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</si>
  <si>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</si>
  <si>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</si>
  <si>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</si>
  <si>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</si>
  <si>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</si>
  <si>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</si>
  <si>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</si>
  <si>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</si>
  <si>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</si>
  <si>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</si>
  <si>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</si>
  <si>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</si>
  <si>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</si>
  <si>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</si>
  <si>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</si>
  <si>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</si>
  <si>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</si>
  <si>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</si>
  <si>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</si>
  <si>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</si>
  <si>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</si>
  <si>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</si>
  <si>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</si>
  <si>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</si>
  <si>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</si>
  <si>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</si>
  <si>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</si>
  <si>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</si>
  <si>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</si>
  <si>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</si>
  <si>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</si>
  <si>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</si>
  <si>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</si>
  <si>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</si>
  <si>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</si>
  <si>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</si>
  <si>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</si>
  <si>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</si>
  <si>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</si>
  <si>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</si>
  <si>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</si>
  <si>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</si>
  <si>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</si>
  <si>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</si>
  <si>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</si>
  <si>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</si>
  <si>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</si>
  <si>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</si>
  <si>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</si>
  <si>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</si>
  <si>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</si>
  <si>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</si>
  <si>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</si>
  <si>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</si>
  <si>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</si>
  <si>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</si>
  <si>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</si>
  <si>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</si>
  <si>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</si>
  <si>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</si>
  <si>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</si>
  <si>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</si>
  <si>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</si>
  <si>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</si>
  <si>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</si>
  <si>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</si>
  <si>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</si>
  <si>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</si>
  <si>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</si>
  <si>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</si>
  <si>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</si>
  <si>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</si>
  <si>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</si>
  <si>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</si>
  <si>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</si>
  <si>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</si>
  <si>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</si>
  <si>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</si>
  <si>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</si>
  <si>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</si>
  <si>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</si>
  <si>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</si>
  <si>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</si>
  <si>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</si>
  <si>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</si>
  <si>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</si>
  <si>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</si>
  <si>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</si>
  <si>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</si>
  <si>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</si>
  <si>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</si>
  <si>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</si>
  <si>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</si>
  <si>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</si>
  <si>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</si>
  <si>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</si>
  <si>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</si>
  <si>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</si>
  <si>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</si>
  <si>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</si>
  <si>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</si>
  <si>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</si>
  <si>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</si>
  <si>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</si>
  <si>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</si>
  <si>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</si>
  <si>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</si>
  <si>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</si>
  <si>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</si>
  <si>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</si>
  <si>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</si>
  <si>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</si>
  <si>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</si>
  <si>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</si>
  <si>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</si>
  <si>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</si>
  <si>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</si>
  <si>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</si>
  <si>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</si>
  <si>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</si>
  <si>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</si>
  <si>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</si>
  <si>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</si>
  <si>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</si>
  <si>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</si>
  <si>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</si>
  <si>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</si>
  <si>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</si>
  <si>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</si>
  <si>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</si>
  <si>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</si>
  <si>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</si>
  <si>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</si>
  <si>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</si>
  <si>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</si>
  <si>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</si>
  <si>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</si>
  <si>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</si>
  <si>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</si>
  <si>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</si>
  <si>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</si>
  <si>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</si>
  <si>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</si>
  <si>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</si>
  <si>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</si>
  <si>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</si>
  <si>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</si>
  <si>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</si>
  <si>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</si>
  <si>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</si>
  <si>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</si>
  <si>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</si>
  <si>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</si>
  <si>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</si>
  <si>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</si>
  <si>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</si>
  <si>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</si>
  <si>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</si>
  <si>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</si>
  <si>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</si>
  <si>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</si>
  <si>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</si>
  <si>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</si>
  <si>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</si>
  <si>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</si>
  <si>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</si>
  <si>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</si>
  <si>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</si>
  <si>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</si>
  <si>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</si>
  <si>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</si>
  <si>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</si>
  <si>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</si>
  <si>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</si>
  <si>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</si>
  <si>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</si>
  <si>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</si>
  <si>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</si>
  <si>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</si>
  <si>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</si>
  <si>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</si>
  <si>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</si>
  <si>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</si>
  <si>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</si>
  <si>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</si>
  <si>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</si>
  <si>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</si>
  <si>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</si>
  <si>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</si>
  <si>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</si>
  <si>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</si>
  <si>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</si>
  <si>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</si>
  <si>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</si>
  <si>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</si>
  <si>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</si>
  <si>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</si>
  <si>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</si>
  <si>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</si>
  <si>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</si>
  <si>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</si>
  <si>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</si>
  <si>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</si>
  <si>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</si>
  <si>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</si>
  <si>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</si>
  <si>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</si>
  <si>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</si>
  <si>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</si>
  <si>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</si>
  <si>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</si>
  <si>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</si>
  <si>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</si>
  <si>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</si>
  <si>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</si>
  <si>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</si>
  <si>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</si>
  <si>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</si>
  <si>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</si>
  <si>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</si>
  <si>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</si>
  <si>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</si>
  <si>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</si>
  <si>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</si>
  <si>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</si>
  <si>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</si>
  <si>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</si>
  <si>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</si>
  <si>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</si>
  <si>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</si>
  <si>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</si>
  <si>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</si>
  <si>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</si>
  <si>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</si>
  <si>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</si>
  <si>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</si>
  <si>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</si>
  <si>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</si>
  <si>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</si>
  <si>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</si>
  <si>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</si>
  <si>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</si>
  <si>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</si>
  <si>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</si>
  <si>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</si>
  <si>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</si>
  <si>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</si>
  <si>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</si>
  <si>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</si>
  <si>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</si>
  <si>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</si>
  <si>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</si>
  <si>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</si>
  <si>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</si>
  <si>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</si>
  <si>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</si>
  <si>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</si>
  <si>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</si>
  <si>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</si>
  <si>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</si>
  <si>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</si>
  <si>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</si>
  <si>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</si>
  <si>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</si>
  <si>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</si>
  <si>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</si>
  <si>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</si>
  <si>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</si>
  <si>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</si>
  <si>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</si>
  <si>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</si>
  <si>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</si>
  <si>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</si>
  <si>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</si>
  <si>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</si>
  <si>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</si>
  <si>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</si>
  <si>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</si>
  <si>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</si>
  <si>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</si>
  <si>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</si>
  <si>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</si>
  <si>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</si>
  <si>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</si>
  <si>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</si>
  <si>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</si>
  <si>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</si>
  <si>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</si>
  <si>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</si>
  <si>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</si>
  <si>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</si>
  <si>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</si>
  <si>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</si>
  <si>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</si>
  <si>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</si>
  <si>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</si>
  <si>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</si>
  <si>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</si>
  <si>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</si>
  <si>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</si>
  <si>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</si>
  <si>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</si>
  <si>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</si>
  <si>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</si>
  <si>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</si>
  <si>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</si>
  <si>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</si>
  <si>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</si>
  <si>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</si>
  <si>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</si>
  <si>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</si>
  <si>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</si>
  <si>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</si>
  <si>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</si>
  <si>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</si>
  <si>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</si>
  <si>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</si>
  <si>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</si>
  <si>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</si>
  <si>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</si>
  <si>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</si>
  <si>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</si>
  <si>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</si>
  <si>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</si>
  <si>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</si>
  <si>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</si>
  <si>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</si>
  <si>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</si>
  <si>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</si>
  <si>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</si>
  <si>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</si>
  <si>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</si>
  <si>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</si>
  <si>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</si>
  <si>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</si>
  <si>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</si>
  <si>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</si>
  <si>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</si>
  <si>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</si>
  <si>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</si>
  <si>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</si>
  <si>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</si>
  <si>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</si>
  <si>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</si>
  <si>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</si>
  <si>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</si>
  <si>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</si>
  <si>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</si>
  <si>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</si>
  <si>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</si>
  <si>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</si>
  <si>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</si>
  <si>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</si>
  <si>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</si>
  <si>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</si>
  <si>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</si>
  <si>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</si>
  <si>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</si>
  <si>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</si>
  <si>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</si>
  <si>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</si>
  <si>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</si>
  <si>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</si>
  <si>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</si>
  <si>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</si>
  <si>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</si>
  <si>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</si>
  <si>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</si>
  <si>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</si>
  <si>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</si>
  <si>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</si>
  <si>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</si>
  <si>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</si>
  <si>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</si>
  <si>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</si>
  <si>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</si>
  <si>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</si>
  <si>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</si>
  <si>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</si>
  <si>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</si>
  <si>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</si>
  <si>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</si>
  <si>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</si>
  <si>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</si>
  <si>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</si>
  <si>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</si>
  <si>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</si>
  <si>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</si>
  <si>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</si>
  <si>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</si>
  <si>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</si>
  <si>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</si>
  <si>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</si>
  <si>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</si>
  <si>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</si>
  <si>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</si>
  <si>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</si>
  <si>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</si>
  <si>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</si>
  <si>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</si>
  <si>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</si>
  <si>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</si>
  <si>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</si>
  <si>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</si>
  <si>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</si>
  <si>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</si>
  <si>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</si>
  <si>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</si>
  <si>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</si>
  <si>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</si>
  <si>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</si>
  <si>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</si>
  <si>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</si>
  <si>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</si>
  <si>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</si>
  <si>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</si>
  <si>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</si>
  <si>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</si>
  <si>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</si>
  <si>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</si>
  <si>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</si>
  <si>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</si>
  <si>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</si>
  <si>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</si>
  <si>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</si>
  <si>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</si>
  <si>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</si>
  <si>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</si>
  <si>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</si>
  <si>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</si>
  <si>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</si>
  <si>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</si>
  <si>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</si>
  <si>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</si>
  <si>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</si>
  <si>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</si>
  <si>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</si>
  <si>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</si>
  <si>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</si>
  <si>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</si>
  <si>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</si>
  <si>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</si>
  <si>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</si>
  <si>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</si>
  <si>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</si>
  <si>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</si>
  <si>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</si>
  <si>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</si>
  <si>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</si>
  <si>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</si>
  <si>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</si>
  <si>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</si>
  <si>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</si>
  <si>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</si>
  <si>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</si>
  <si>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</si>
  <si>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</si>
  <si>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</si>
  <si>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</si>
  <si>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</si>
  <si>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</si>
  <si>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</si>
  <si>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</si>
  <si>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</si>
  <si>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</si>
  <si>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</si>
  <si>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</si>
  <si>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</si>
  <si>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</si>
  <si>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</si>
  <si>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</si>
  <si>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</si>
  <si>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</si>
  <si>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</si>
  <si>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</si>
  <si>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</si>
  <si>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</si>
  <si>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</si>
  <si>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</si>
  <si>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</si>
  <si>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</si>
  <si>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</si>
  <si>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</si>
  <si>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</si>
  <si>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</si>
  <si>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</si>
  <si>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</si>
  <si>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</si>
  <si>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</si>
  <si>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</si>
  <si>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</si>
  <si>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</si>
  <si>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</si>
  <si>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</si>
  <si>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</si>
  <si>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</si>
  <si>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</si>
  <si>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</si>
  <si>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</si>
  <si>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</si>
  <si>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</si>
  <si>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</si>
  <si>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</si>
  <si>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</si>
  <si>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</si>
  <si>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</si>
  <si>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</si>
  <si>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</si>
  <si>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</si>
  <si>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</si>
  <si>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</si>
  <si>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</si>
  <si>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</si>
  <si>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</si>
  <si>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</si>
  <si>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</si>
  <si>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</si>
  <si>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</si>
  <si>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</si>
  <si>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</si>
  <si>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</si>
  <si>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</si>
  <si>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</si>
  <si>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</si>
  <si>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</si>
  <si>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</si>
  <si>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</si>
  <si>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</si>
  <si>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</si>
  <si>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</si>
  <si>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</si>
  <si>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</si>
  <si>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</si>
  <si>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</si>
  <si>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</si>
  <si>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</si>
  <si>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</si>
  <si>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</si>
  <si>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</si>
  <si>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</si>
  <si>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</si>
  <si>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</si>
  <si>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</si>
  <si>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</si>
  <si>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</si>
  <si>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</si>
  <si>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</si>
  <si>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</si>
  <si>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</si>
  <si>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</si>
  <si>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</si>
  <si>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</si>
  <si>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</si>
  <si>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</si>
  <si>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</si>
  <si>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</si>
  <si>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</si>
  <si>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</si>
  <si>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</si>
  <si>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</si>
  <si>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</si>
  <si>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</si>
  <si>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</si>
  <si>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</si>
  <si>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</si>
  <si>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</si>
  <si>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</si>
  <si>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</si>
  <si>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</si>
  <si>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</si>
  <si>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</si>
  <si>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</si>
  <si>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</si>
  <si>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</si>
  <si>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</si>
  <si>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</si>
  <si>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</si>
  <si>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</si>
  <si>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</si>
  <si>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</si>
  <si>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</si>
  <si>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</si>
  <si>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</si>
  <si>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</si>
  <si>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</si>
  <si>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</si>
  <si>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</si>
  <si>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</si>
  <si>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</si>
  <si>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</si>
  <si>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</si>
  <si>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</si>
  <si>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</si>
  <si>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</si>
  <si>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</si>
  <si>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</si>
  <si>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</si>
  <si>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</si>
  <si>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</si>
  <si>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</si>
  <si>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</si>
  <si>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</si>
  <si>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</si>
  <si>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</si>
  <si>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</si>
  <si>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</si>
  <si>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</si>
  <si>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</si>
  <si>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</si>
  <si>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</si>
  <si>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</si>
  <si>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</si>
  <si>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</si>
  <si>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</si>
  <si>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</si>
  <si>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</si>
  <si>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</si>
  <si>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</si>
  <si>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</si>
  <si>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</si>
  <si>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</si>
  <si>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</si>
  <si>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</si>
  <si>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</si>
  <si>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</si>
  <si>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</si>
  <si>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</si>
  <si>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</si>
  <si>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</si>
  <si>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</si>
  <si>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</si>
  <si>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</si>
  <si>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</si>
  <si>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</si>
  <si>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</si>
  <si>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</si>
  <si>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</si>
  <si>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</si>
  <si>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</si>
  <si>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</si>
  <si>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</si>
  <si>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</si>
  <si>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</si>
  <si>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</si>
  <si>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</si>
  <si>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</si>
  <si>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</si>
  <si>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</si>
  <si>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</si>
  <si>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</si>
  <si>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</si>
  <si>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</si>
  <si>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</si>
  <si>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</si>
  <si>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</si>
  <si>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</si>
  <si>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</si>
  <si>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</si>
  <si>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</si>
  <si>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</si>
  <si>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</si>
  <si>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</si>
  <si>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</si>
  <si>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</si>
  <si>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</si>
  <si>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</si>
  <si>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</si>
  <si>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</si>
  <si>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</si>
  <si>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</si>
  <si>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</si>
  <si>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</si>
  <si>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</si>
  <si>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</si>
  <si>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</si>
  <si>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</si>
  <si>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</si>
  <si>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</si>
  <si>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</si>
  <si>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</si>
  <si>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</si>
  <si>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</si>
  <si>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</si>
  <si>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</si>
  <si>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</si>
  <si>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</si>
  <si>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</si>
  <si>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</si>
  <si>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</si>
  <si>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</si>
  <si>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</si>
  <si>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</si>
  <si>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</si>
  <si>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</si>
  <si>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</si>
  <si>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</si>
  <si>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</si>
  <si>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</si>
  <si>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</si>
  <si>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</si>
  <si>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</si>
  <si>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</si>
  <si>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</si>
  <si>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</si>
  <si>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</si>
  <si>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</si>
  <si>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</si>
  <si>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</si>
  <si>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</si>
  <si>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</si>
  <si>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</si>
  <si>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</si>
  <si>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</si>
  <si>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</si>
  <si>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</si>
  <si>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</si>
  <si>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</si>
  <si>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</si>
  <si>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</si>
  <si>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</si>
  <si>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</si>
  <si>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</si>
  <si>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</si>
  <si>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</si>
  <si>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</si>
  <si>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</si>
  <si>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</si>
  <si>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</si>
  <si>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</si>
  <si>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</si>
  <si>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</si>
  <si>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</si>
  <si>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</si>
  <si>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</si>
  <si>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</si>
  <si>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</si>
  <si>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</si>
  <si>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</si>
  <si>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</si>
  <si>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</si>
  <si>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</si>
  <si>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</si>
  <si>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</si>
  <si>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</si>
  <si>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</si>
  <si>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</si>
  <si>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</si>
  <si>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</si>
  <si>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</si>
  <si>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</si>
  <si>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</si>
  <si>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</si>
  <si>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</si>
  <si>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</si>
  <si>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</si>
  <si>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</si>
  <si>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</si>
  <si>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</si>
  <si>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</si>
  <si>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</si>
  <si>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</si>
  <si>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</si>
  <si>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</si>
  <si>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</si>
  <si>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</si>
  <si>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</si>
  <si>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</si>
  <si>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</si>
  <si>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</si>
  <si>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</si>
  <si>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</si>
  <si>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</si>
  <si>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</si>
  <si>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</si>
  <si>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</si>
  <si>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</si>
  <si>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</si>
  <si>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</si>
  <si>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</si>
  <si>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</si>
  <si>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</si>
  <si>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</si>
  <si>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</si>
  <si>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</si>
  <si>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</si>
  <si>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</si>
  <si>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</si>
  <si>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</si>
  <si>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</si>
  <si>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</si>
  <si>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</si>
  <si>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</si>
  <si>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</si>
  <si>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</si>
  <si>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</si>
  <si>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</si>
  <si>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</si>
  <si>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</si>
  <si>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</si>
  <si>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</si>
  <si>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</si>
  <si>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</si>
  <si>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</si>
  <si>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</si>
  <si>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</si>
  <si>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</si>
  <si>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</si>
  <si>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</si>
  <si>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</si>
  <si>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</si>
  <si>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</si>
  <si>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</si>
  <si>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</si>
  <si>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</si>
  <si>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</si>
  <si>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</si>
  <si>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</si>
  <si>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</si>
  <si>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</si>
  <si>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</si>
  <si>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</si>
  <si>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</si>
  <si>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</si>
  <si>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</si>
  <si>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</si>
  <si>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</si>
  <si>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</si>
  <si>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</si>
  <si>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</si>
  <si>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</si>
  <si>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</si>
  <si>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</si>
  <si>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</si>
  <si>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</si>
  <si>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</si>
  <si>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</si>
  <si>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</si>
  <si>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</si>
  <si>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</si>
  <si>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</si>
  <si>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</si>
  <si>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</si>
  <si>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</si>
  <si>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</si>
  <si>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</si>
  <si>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</si>
  <si>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</si>
  <si>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</si>
  <si>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</si>
  <si>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</si>
  <si>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</si>
  <si>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</si>
  <si>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</si>
  <si>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</si>
  <si>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</si>
  <si>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</si>
  <si>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</si>
  <si>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</si>
  <si>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</si>
  <si>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</si>
  <si>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</si>
  <si>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</si>
  <si>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</si>
  <si>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</si>
  <si>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</si>
  <si>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</si>
  <si>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</si>
  <si>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</si>
  <si>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</si>
  <si>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</si>
  <si>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</si>
  <si>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</si>
  <si>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</si>
  <si>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</si>
  <si>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</si>
  <si>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</si>
  <si>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</si>
  <si>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</si>
  <si>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</si>
  <si>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</si>
  <si>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</si>
  <si>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</si>
  <si>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</si>
  <si>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</si>
  <si>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</si>
  <si>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</si>
  <si>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</si>
  <si>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</si>
  <si>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</si>
  <si>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</si>
  <si>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</si>
  <si>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</si>
  <si>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</si>
  <si>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</si>
  <si>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</si>
  <si>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</si>
  <si>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</si>
  <si>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</si>
  <si>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</si>
  <si>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</si>
  <si>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</si>
  <si>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</si>
  <si>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</si>
  <si>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</si>
  <si>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</si>
  <si>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</si>
  <si>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</si>
  <si>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</si>
  <si>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</si>
  <si>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</si>
  <si>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</si>
  <si>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</si>
  <si>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</si>
  <si>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</si>
  <si>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</si>
  <si>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</si>
  <si>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</si>
  <si>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</si>
  <si>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</si>
  <si>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</si>
  <si>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</si>
  <si>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</si>
  <si>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</si>
  <si>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</si>
  <si>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</si>
  <si>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</si>
  <si>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</si>
  <si>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</si>
  <si>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</si>
  <si>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</si>
  <si>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</si>
  <si>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</si>
  <si>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</si>
  <si>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</si>
  <si>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</si>
  <si>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</si>
  <si>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</si>
  <si>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</si>
  <si>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</si>
  <si>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</si>
  <si>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</si>
  <si>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</si>
  <si>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</si>
  <si>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</si>
  <si>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</si>
  <si>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</si>
  <si>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</si>
  <si>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</si>
  <si>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</si>
  <si>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</si>
  <si>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</si>
  <si>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</si>
  <si>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</si>
  <si>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</si>
  <si>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</si>
  <si>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</si>
  <si>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</si>
  <si>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</si>
  <si>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</si>
  <si>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</si>
  <si>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</si>
  <si>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</si>
  <si>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</si>
  <si>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</si>
  <si>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</si>
  <si>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</si>
  <si>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</si>
  <si>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</si>
  <si>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</si>
  <si>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</si>
  <si>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</si>
  <si>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</si>
  <si>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</si>
  <si>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</si>
  <si>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</si>
  <si>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</si>
  <si>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</si>
  <si>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</si>
  <si>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</si>
  <si>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</si>
  <si>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</si>
  <si>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</si>
  <si>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</si>
  <si>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</si>
  <si>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</si>
  <si>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</si>
  <si>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</si>
  <si>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</si>
  <si>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</si>
  <si>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</si>
  <si>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</si>
  <si>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</si>
  <si>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</si>
  <si>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</si>
  <si>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</si>
  <si>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</si>
  <si>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</si>
  <si>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</si>
  <si>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</si>
  <si>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</si>
  <si>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</si>
  <si>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</si>
  <si>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</si>
  <si>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</si>
  <si>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</si>
  <si>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</si>
  <si>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</si>
  <si>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</si>
  <si>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</si>
  <si>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</si>
  <si>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</si>
  <si>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</si>
  <si>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</si>
  <si>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</si>
  <si>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</si>
  <si>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</si>
  <si>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</si>
  <si>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</si>
  <si>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</si>
  <si>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</si>
  <si>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</si>
  <si>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</si>
  <si>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</si>
  <si>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</si>
  <si>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</si>
  <si>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</si>
  <si>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</si>
  <si>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</si>
  <si>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</si>
  <si>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</si>
  <si>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</si>
  <si>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</si>
  <si>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</si>
  <si>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</si>
  <si>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</si>
  <si>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</si>
  <si>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</si>
  <si>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</si>
  <si>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</si>
  <si>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</si>
  <si>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</si>
  <si>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</si>
  <si>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</si>
  <si>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</si>
  <si>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</si>
  <si>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</si>
  <si>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</si>
  <si>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</si>
  <si>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</si>
  <si>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</si>
  <si>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</si>
  <si>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</si>
  <si>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</si>
  <si>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</si>
  <si>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</si>
  <si>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</si>
  <si>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</si>
  <si>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</si>
  <si>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</si>
  <si>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</si>
  <si>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</si>
  <si>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</si>
  <si>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</si>
  <si>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</si>
  <si>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</si>
  <si>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</si>
  <si>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</si>
  <si>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</si>
  <si>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</si>
  <si>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</si>
  <si>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</si>
  <si>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</si>
  <si>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</si>
  <si>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</si>
  <si>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</si>
  <si>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</si>
  <si>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</si>
  <si>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</si>
  <si>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</si>
  <si>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</si>
  <si>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</si>
  <si>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</si>
  <si>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</si>
  <si>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</si>
  <si>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</si>
  <si>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</si>
  <si>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</si>
  <si>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</si>
  <si>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</si>
  <si>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</si>
  <si>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</si>
  <si>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</si>
  <si>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</si>
  <si>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</si>
  <si>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</si>
  <si>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</si>
  <si>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</si>
  <si>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</si>
  <si>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</si>
  <si>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</si>
  <si>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</si>
  <si>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</si>
  <si>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</si>
  <si>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</si>
  <si>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</si>
  <si>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</si>
  <si>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</si>
  <si>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</si>
  <si>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</si>
  <si>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</si>
  <si>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</si>
  <si>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</si>
  <si>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</si>
  <si>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</si>
  <si>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</si>
  <si>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</si>
  <si>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</si>
  <si>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</si>
  <si>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</si>
  <si>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</si>
  <si>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</si>
  <si>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</si>
  <si>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</si>
  <si>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</si>
  <si>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</si>
  <si>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</si>
  <si>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</si>
  <si>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</si>
  <si>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</si>
  <si>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</si>
  <si>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</si>
  <si>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</si>
  <si>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</si>
  <si>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</si>
  <si>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</si>
  <si>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</si>
  <si>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</si>
  <si>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</si>
  <si>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</si>
  <si>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</si>
  <si>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</si>
  <si>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</si>
  <si>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</si>
  <si>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</si>
  <si>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</si>
  <si>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</si>
  <si>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</si>
  <si>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</si>
  <si>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</si>
  <si>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</si>
  <si>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</si>
  <si>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</si>
  <si>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</si>
  <si>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</si>
  <si>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</si>
  <si>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</si>
  <si>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</si>
  <si>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</si>
  <si>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</si>
  <si>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</si>
  <si>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</si>
  <si>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</si>
  <si>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</si>
  <si>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</si>
  <si>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</si>
  <si>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</si>
  <si>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</si>
  <si>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</si>
  <si>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</si>
  <si>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</si>
  <si>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</si>
  <si>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</si>
  <si>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</si>
  <si>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</si>
  <si>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</si>
  <si>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</si>
  <si>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</si>
  <si>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</si>
  <si>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</si>
  <si>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</si>
  <si>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</si>
  <si>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</si>
  <si>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</si>
  <si>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</si>
  <si>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</si>
  <si>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</si>
  <si>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</si>
  <si>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</si>
  <si>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</si>
  <si>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</si>
  <si>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</si>
  <si>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</si>
  <si>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</si>
  <si>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</si>
  <si>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</si>
  <si>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</si>
  <si>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</si>
  <si>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</si>
  <si>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</si>
  <si>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</si>
  <si>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</si>
  <si>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</si>
  <si>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</si>
  <si>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</si>
  <si>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</si>
  <si>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</si>
  <si>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</si>
  <si>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</si>
  <si>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</si>
  <si>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</si>
  <si>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</si>
  <si>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</si>
  <si>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</si>
  <si>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</si>
  <si>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</si>
  <si>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</si>
  <si>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</si>
  <si>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</si>
  <si>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</si>
  <si>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</si>
  <si>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</si>
  <si>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</si>
  <si>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</si>
  <si>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</si>
  <si>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</si>
  <si>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</si>
  <si>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</si>
  <si>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</si>
  <si>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</si>
  <si>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</si>
  <si>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</si>
  <si>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</si>
  <si>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</si>
  <si>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</si>
  <si>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</si>
  <si>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</si>
  <si>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</si>
  <si>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</si>
  <si>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</si>
  <si>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</si>
  <si>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</si>
  <si>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</si>
  <si>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</si>
  <si>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</si>
  <si>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</si>
  <si>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</si>
  <si>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</si>
  <si>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</si>
  <si>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</si>
  <si>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</si>
  <si>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</si>
  <si>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</si>
  <si>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</si>
  <si>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</si>
  <si>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</si>
  <si>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</si>
  <si>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</si>
  <si>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</si>
  <si>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</si>
  <si>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</si>
  <si>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</si>
  <si>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</si>
  <si>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</si>
  <si>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</si>
  <si>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</si>
  <si>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</si>
  <si>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</si>
  <si>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</si>
  <si>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</si>
  <si>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</si>
  <si>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</si>
  <si>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</si>
  <si>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</si>
  <si>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</si>
  <si>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</si>
  <si>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</si>
  <si>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</si>
  <si>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</si>
  <si>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</si>
  <si>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</si>
  <si>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</si>
  <si>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</si>
  <si>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</si>
  <si>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</si>
  <si>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</si>
  <si>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</si>
  <si>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</si>
  <si>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</si>
  <si>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</si>
  <si>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</si>
  <si>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</si>
  <si>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</si>
  <si>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</si>
  <si>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</si>
  <si>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</si>
  <si>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</si>
  <si>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</si>
  <si>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</si>
  <si>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</si>
  <si>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</si>
  <si>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</si>
  <si>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</si>
  <si>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</si>
  <si>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</si>
  <si>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</si>
  <si>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</si>
  <si>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</si>
  <si>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</si>
  <si>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</si>
  <si>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</si>
  <si>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</si>
  <si>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</si>
  <si>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</si>
  <si>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</si>
  <si>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</si>
  <si>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</si>
  <si>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</si>
  <si>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</si>
  <si>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</si>
  <si>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</si>
  <si>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</si>
  <si>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</si>
  <si>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</si>
  <si>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</si>
  <si>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</si>
  <si>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</si>
  <si>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</si>
  <si>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</si>
  <si>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</si>
  <si>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</si>
  <si>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</si>
  <si>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</si>
  <si>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</si>
  <si>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</si>
  <si>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</si>
  <si>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</si>
  <si>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</si>
  <si>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</si>
  <si>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</si>
  <si>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</si>
  <si>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</si>
  <si>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</si>
  <si>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</si>
  <si>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</si>
  <si>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</si>
  <si>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</si>
  <si>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</si>
  <si>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</si>
  <si>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</si>
  <si>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</si>
  <si>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</si>
  <si>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</si>
  <si>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</si>
  <si>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</si>
  <si>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</si>
  <si>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</si>
  <si>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</si>
  <si>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</si>
  <si>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</si>
  <si>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</si>
  <si>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</si>
  <si>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</si>
  <si>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</si>
  <si>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</si>
  <si>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</si>
  <si>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</si>
  <si>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</si>
  <si>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</si>
  <si>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</si>
  <si>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</si>
  <si>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</si>
  <si>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</si>
  <si>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</si>
  <si>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</si>
  <si>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</si>
  <si>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</si>
  <si>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</si>
  <si>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</si>
  <si>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</si>
  <si>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</si>
  <si>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</si>
  <si>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</si>
  <si>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</si>
  <si>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</si>
  <si>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</si>
  <si>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</si>
  <si>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</si>
  <si>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</si>
  <si>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</si>
  <si>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</si>
  <si>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</si>
  <si>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</si>
  <si>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</si>
  <si>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</si>
  <si>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</si>
  <si>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</si>
  <si>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</si>
  <si>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</si>
  <si>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</si>
  <si>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</si>
  <si>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</si>
  <si>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</si>
  <si>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</si>
  <si>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</si>
  <si>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</si>
  <si>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</si>
  <si>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</si>
  <si>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</si>
  <si>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</si>
  <si>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</si>
  <si>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</si>
  <si>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</si>
  <si>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</si>
  <si>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</si>
  <si>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</si>
  <si>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</si>
  <si>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</si>
  <si>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</si>
  <si>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</si>
  <si>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</si>
  <si>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</si>
  <si>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</si>
  <si>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</si>
  <si>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</si>
  <si>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</si>
  <si>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</si>
  <si>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</si>
  <si>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</si>
  <si>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</si>
  <si>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</si>
  <si>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</si>
  <si>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</si>
  <si>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</si>
  <si>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</si>
  <si>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</si>
  <si>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</si>
  <si>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</si>
  <si>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</si>
  <si>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</si>
  <si>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</si>
  <si>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</si>
  <si>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</si>
  <si>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</si>
  <si>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</si>
  <si>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</si>
  <si>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</si>
  <si>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</si>
  <si>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</si>
  <si>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</si>
  <si>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</si>
  <si>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</si>
  <si>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</si>
  <si>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</si>
  <si>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</si>
  <si>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</si>
  <si>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</si>
  <si>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</si>
  <si>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</si>
  <si>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</si>
  <si>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</si>
  <si>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</si>
  <si>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</si>
  <si>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</si>
  <si>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</si>
  <si>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</si>
  <si>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</si>
  <si>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</si>
  <si>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</si>
  <si>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</si>
  <si>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</si>
  <si>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</si>
  <si>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</si>
  <si>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</si>
  <si>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</si>
  <si>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</si>
  <si>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</si>
  <si>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</si>
  <si>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</si>
  <si>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</si>
  <si>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</si>
  <si>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</si>
  <si>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</si>
  <si>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</si>
  <si>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</si>
  <si>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</si>
  <si>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</si>
  <si>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</si>
  <si>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</si>
  <si>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</si>
  <si>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</si>
  <si>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</si>
  <si>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</si>
  <si>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</si>
  <si>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</si>
  <si>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</si>
  <si>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</si>
  <si>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</si>
  <si>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</si>
  <si>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</si>
  <si>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</si>
  <si>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</si>
  <si>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</si>
  <si>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</si>
  <si>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</si>
  <si>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</si>
  <si>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</si>
  <si>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</si>
  <si>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</si>
  <si>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</si>
  <si>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</si>
  <si>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</si>
  <si>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</si>
  <si>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</si>
  <si>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</si>
  <si>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</si>
  <si>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</si>
  <si>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</si>
  <si>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</si>
  <si>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</si>
  <si>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</si>
  <si>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</si>
  <si>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</si>
  <si>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</si>
  <si>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</si>
  <si>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</si>
  <si>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</si>
  <si>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</si>
  <si>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</si>
  <si>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</si>
  <si>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</si>
  <si>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</si>
  <si>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</si>
  <si>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</si>
  <si>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</si>
  <si>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</si>
  <si>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</si>
  <si>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</si>
  <si>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</si>
  <si>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</si>
  <si>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</si>
  <si>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</si>
  <si>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</si>
  <si>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</si>
  <si>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</si>
  <si>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</si>
  <si>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</si>
  <si>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</si>
  <si>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</si>
  <si>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</si>
  <si>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</si>
  <si>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</si>
  <si>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</si>
  <si>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</si>
  <si>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</si>
  <si>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</si>
  <si>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</si>
  <si>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</si>
  <si>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</si>
  <si>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</si>
  <si>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</si>
  <si>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</si>
  <si>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</si>
  <si>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</si>
  <si>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</si>
  <si>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</si>
  <si>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</si>
  <si>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</si>
  <si>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</si>
  <si>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</si>
  <si>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</si>
  <si>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</si>
  <si>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</si>
  <si>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</si>
  <si>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</si>
  <si>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</si>
  <si>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</si>
  <si>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</si>
  <si>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</si>
  <si>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</si>
  <si>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</si>
  <si>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</si>
  <si>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</si>
  <si>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</si>
  <si>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</si>
  <si>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</si>
  <si>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</si>
  <si>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</si>
  <si>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</si>
  <si>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</si>
  <si>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</si>
  <si>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</si>
  <si>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</si>
  <si>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</si>
  <si>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</si>
  <si>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</si>
  <si>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</si>
  <si>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</si>
  <si>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</si>
  <si>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</si>
  <si>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</si>
  <si>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</si>
  <si>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</si>
  <si>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</si>
  <si>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</si>
  <si>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</si>
  <si>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</si>
  <si>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</si>
  <si>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</si>
  <si>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</si>
  <si>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</si>
  <si>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</si>
  <si>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</si>
  <si>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</si>
  <si>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</si>
  <si>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</si>
  <si>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</si>
  <si>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</si>
  <si>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</si>
  <si>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</si>
  <si>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</si>
  <si>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</si>
  <si>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</si>
  <si>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</si>
  <si>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</si>
  <si>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</si>
  <si>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</si>
  <si>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</si>
  <si>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</si>
  <si>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</si>
  <si>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</si>
  <si>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</si>
  <si>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</si>
  <si>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</si>
  <si>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</si>
  <si>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</si>
  <si>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</si>
  <si>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</si>
  <si>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</si>
  <si>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</si>
  <si>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</si>
  <si>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</si>
  <si>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</si>
  <si>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</si>
  <si>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</si>
  <si>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</si>
  <si>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</si>
  <si>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</si>
  <si>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</si>
  <si>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</si>
  <si>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</si>
  <si>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</si>
  <si>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</si>
  <si>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</si>
  <si>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</si>
  <si>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</si>
  <si>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</si>
  <si>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</si>
  <si>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</si>
  <si>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</si>
  <si>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</si>
  <si>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</si>
  <si>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</si>
  <si>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</si>
  <si>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</si>
  <si>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</si>
  <si>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</si>
  <si>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</si>
  <si>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</si>
  <si>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</si>
  <si>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</si>
  <si>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</si>
  <si>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</si>
  <si>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</si>
  <si>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</si>
  <si>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</si>
  <si>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</si>
  <si>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</si>
  <si>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</si>
  <si>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</si>
  <si>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</si>
  <si>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</si>
  <si>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</si>
  <si>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</si>
  <si>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</si>
  <si>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</si>
  <si>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</si>
  <si>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</si>
  <si>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</si>
  <si>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</si>
  <si>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</si>
  <si>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</si>
  <si>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</si>
  <si>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</si>
  <si>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</si>
  <si>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</si>
  <si>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</si>
  <si>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</si>
  <si>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</si>
  <si>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</si>
  <si>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</si>
  <si>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</si>
  <si>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</si>
  <si>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</si>
  <si>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</si>
  <si>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</si>
  <si>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</si>
  <si>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</si>
  <si>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</si>
  <si>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</si>
  <si>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</si>
  <si>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</si>
  <si>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</si>
  <si>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</si>
  <si>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</si>
  <si>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</si>
  <si>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</si>
  <si>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</si>
  <si>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</si>
  <si>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</si>
  <si>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</si>
  <si>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</si>
  <si>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</si>
  <si>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</si>
  <si>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</si>
  <si>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</si>
  <si>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</si>
  <si>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</si>
  <si>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</si>
  <si>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</si>
  <si>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</si>
  <si>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</si>
  <si>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</si>
  <si>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</si>
  <si>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</si>
  <si>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</si>
  <si>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</si>
  <si>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</si>
  <si>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</si>
  <si>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</si>
  <si>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</si>
  <si>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</si>
  <si>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</si>
  <si>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</si>
  <si>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</si>
  <si>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</si>
  <si>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</si>
  <si>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</si>
  <si>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</si>
  <si>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</si>
  <si>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</si>
  <si>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</si>
  <si>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</si>
  <si>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</si>
  <si>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</si>
  <si>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</si>
  <si>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</si>
  <si>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</si>
  <si>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</si>
  <si>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</si>
  <si>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</si>
  <si>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</si>
  <si>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</si>
  <si>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</si>
  <si>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</si>
  <si>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</si>
  <si>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</si>
  <si>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</si>
  <si>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</si>
  <si>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</si>
  <si>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</si>
  <si>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</si>
  <si>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</si>
  <si>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</si>
  <si>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</si>
  <si>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</si>
  <si>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</si>
  <si>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</si>
  <si>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</si>
  <si>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</si>
  <si>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</si>
  <si>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</si>
  <si>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</si>
  <si>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</si>
  <si>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</si>
  <si>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</si>
  <si>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</si>
  <si>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</si>
  <si>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</si>
  <si>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</si>
  <si>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</si>
  <si>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</si>
  <si>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</si>
  <si>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</si>
  <si>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</si>
  <si>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</si>
  <si>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</si>
  <si>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</si>
  <si>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</si>
  <si>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</si>
  <si>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</si>
  <si>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</si>
  <si>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</si>
  <si>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</si>
  <si>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</si>
  <si>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</si>
  <si>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</si>
  <si>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</si>
  <si>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</si>
  <si>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</si>
  <si>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</si>
  <si>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</si>
  <si>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</si>
  <si>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</si>
  <si>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</si>
  <si>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</si>
  <si>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</si>
  <si>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</si>
  <si>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</si>
  <si>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</si>
  <si>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</si>
  <si>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</si>
  <si>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</si>
  <si>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</si>
  <si>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</si>
  <si>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</si>
  <si>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</si>
  <si>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</si>
  <si>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</si>
  <si>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</si>
  <si>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</si>
  <si>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</si>
  <si>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</si>
  <si>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</si>
  <si>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</si>
  <si>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</si>
  <si>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</si>
  <si>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</si>
  <si>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</si>
  <si>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</si>
  <si>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</si>
  <si>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</si>
  <si>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</si>
  <si>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</si>
  <si>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</si>
  <si>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</si>
  <si>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</si>
  <si>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</si>
  <si>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</si>
  <si>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</si>
  <si>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</si>
  <si>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</si>
  <si>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</si>
  <si>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</si>
  <si>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</si>
  <si>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</si>
  <si>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</si>
  <si>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</si>
  <si>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</si>
  <si>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</si>
  <si>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</si>
  <si>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</si>
  <si>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</si>
  <si>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</si>
  <si>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</si>
  <si>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</si>
  <si>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</si>
  <si>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</si>
  <si>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</si>
  <si>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</si>
  <si>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</si>
  <si>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</si>
  <si>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</si>
  <si>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</si>
  <si>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</si>
  <si>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</si>
  <si>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</si>
  <si>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</si>
  <si>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</si>
  <si>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</si>
  <si>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</si>
  <si>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</si>
  <si>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</si>
  <si>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</si>
  <si>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</si>
  <si>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</si>
  <si>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</si>
  <si>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</si>
  <si>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</si>
  <si>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</si>
  <si>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</si>
  <si>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</si>
  <si>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</si>
  <si>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</si>
  <si>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</si>
  <si>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</si>
  <si>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</si>
  <si>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</si>
  <si>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</si>
  <si>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</si>
  <si>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</si>
  <si>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</si>
  <si>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</si>
  <si>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</si>
  <si>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</si>
  <si>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</si>
  <si>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</si>
  <si>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</si>
  <si>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</si>
  <si>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</si>
  <si>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</si>
  <si>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</si>
  <si>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</si>
  <si>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</si>
  <si>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</si>
  <si>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</si>
  <si>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</si>
  <si>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</si>
  <si>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</si>
  <si>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</si>
  <si>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</si>
  <si>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</si>
  <si>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</si>
  <si>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</si>
  <si>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</si>
  <si>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</si>
  <si>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</si>
  <si>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</si>
  <si>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</si>
  <si>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</si>
  <si>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</si>
  <si>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</si>
  <si>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</si>
  <si>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</si>
  <si>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</si>
  <si>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</si>
  <si>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</si>
  <si>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</si>
  <si>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</si>
  <si>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</si>
  <si>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</si>
  <si>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</si>
  <si>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</si>
  <si>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</si>
  <si>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</si>
  <si>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</si>
  <si>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</si>
  <si>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</si>
  <si>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</si>
  <si>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</si>
  <si>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</si>
  <si>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</si>
  <si>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</si>
  <si>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</si>
  <si>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</si>
  <si>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</si>
  <si>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</si>
  <si>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</si>
  <si>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</si>
  <si>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</si>
  <si>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</si>
  <si>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</si>
  <si>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</si>
  <si>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</si>
  <si>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</si>
  <si>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</si>
  <si>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</si>
  <si>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</si>
  <si>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</si>
  <si>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</si>
  <si>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</si>
  <si>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</si>
  <si>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</si>
  <si>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</si>
  <si>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</si>
  <si>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</si>
  <si>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</si>
  <si>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</si>
  <si>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</si>
  <si>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</si>
  <si>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</si>
  <si>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</si>
  <si>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</si>
  <si>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</si>
  <si>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</si>
  <si>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</si>
  <si>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</si>
  <si>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</si>
  <si>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</si>
  <si>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</si>
  <si>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</si>
  <si>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</si>
  <si>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</si>
  <si>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</si>
  <si>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</si>
  <si>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</si>
  <si>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</si>
  <si>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</si>
  <si>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</si>
  <si>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</si>
  <si>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</si>
  <si>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</si>
  <si>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</si>
  <si>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</si>
  <si>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</si>
  <si>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</si>
  <si>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</si>
  <si>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</si>
  <si>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</si>
  <si>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</si>
  <si>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</si>
  <si>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</si>
  <si>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</si>
  <si>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</si>
  <si>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</si>
  <si>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</si>
  <si>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</si>
  <si>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</si>
  <si>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</si>
  <si>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</si>
  <si>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</si>
  <si>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</si>
  <si>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</si>
  <si>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</si>
  <si>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</si>
  <si>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</si>
  <si>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</si>
  <si>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</si>
  <si>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</si>
  <si>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</si>
  <si>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</si>
  <si>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</si>
  <si>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</si>
  <si>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</si>
  <si>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</si>
  <si>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</si>
  <si>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</si>
  <si>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</si>
  <si>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</si>
  <si>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</si>
  <si>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</si>
  <si>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</si>
  <si>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</si>
  <si>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</si>
  <si>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</si>
  <si>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</si>
  <si>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</si>
  <si>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</si>
  <si>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</si>
  <si>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</si>
  <si>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</si>
  <si>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</si>
  <si>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</si>
  <si>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</si>
  <si>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</si>
  <si>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</si>
  <si>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</si>
  <si>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</si>
  <si>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</si>
  <si>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</si>
  <si>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</si>
  <si>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</si>
  <si>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</si>
  <si>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</si>
  <si>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</si>
  <si>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</si>
  <si>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</si>
  <si>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</si>
  <si>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</si>
  <si>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</si>
  <si>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</si>
  <si>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</si>
  <si>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</si>
  <si>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</si>
  <si>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</si>
  <si>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</si>
  <si>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</si>
  <si>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</si>
  <si>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</si>
  <si>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</si>
  <si>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</si>
  <si>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</si>
  <si>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</si>
  <si>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</si>
  <si>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</si>
  <si>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</si>
  <si>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</si>
  <si>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</si>
  <si>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</si>
  <si>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</si>
  <si>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</si>
  <si>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</si>
  <si>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</si>
  <si>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</si>
  <si>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</si>
  <si>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</si>
  <si>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</si>
  <si>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</si>
  <si>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</si>
  <si>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</si>
  <si>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</si>
  <si>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</si>
  <si>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</si>
  <si>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</si>
  <si>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</si>
  <si>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</si>
  <si>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</si>
  <si>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</si>
  <si>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</si>
  <si>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</si>
  <si>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</si>
  <si>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</si>
  <si>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</si>
  <si>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</si>
  <si>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</si>
  <si>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</si>
  <si>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</si>
  <si>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</si>
  <si>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</si>
  <si>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</si>
  <si>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</si>
  <si>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</si>
  <si>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</si>
  <si>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</si>
  <si>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</si>
  <si>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</si>
  <si>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</si>
  <si>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</si>
  <si>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</si>
  <si>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</si>
  <si>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</si>
  <si>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</si>
  <si>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</si>
  <si>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</si>
  <si>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</si>
  <si>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</si>
  <si>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</si>
  <si>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</si>
  <si>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</si>
  <si>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</si>
  <si>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</si>
  <si>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</si>
  <si>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</si>
  <si>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</si>
  <si>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</si>
  <si>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</si>
  <si>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</si>
  <si>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</si>
  <si>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</si>
  <si>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</si>
  <si>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</si>
  <si>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</si>
  <si>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</si>
  <si>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</si>
  <si>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</si>
  <si>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</si>
  <si>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</si>
  <si>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</si>
  <si>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</si>
  <si>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</si>
  <si>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</si>
  <si>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</si>
  <si>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</si>
  <si>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</si>
  <si>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</si>
  <si>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</si>
  <si>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</si>
  <si>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</si>
  <si>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</si>
  <si>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</si>
  <si>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</si>
  <si>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</si>
  <si>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</si>
  <si>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</si>
  <si>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</si>
  <si>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</si>
  <si>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</si>
  <si>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</si>
  <si>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</si>
  <si>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</si>
  <si>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</si>
  <si>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</si>
  <si>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</si>
  <si>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</si>
  <si>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</si>
  <si>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</si>
  <si>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</si>
  <si>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</si>
  <si>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</si>
  <si>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</si>
  <si>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</si>
  <si>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</si>
  <si>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</si>
  <si>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</si>
  <si>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</si>
  <si>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</si>
  <si>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</si>
  <si>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</si>
  <si>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</si>
  <si>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</si>
  <si>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</si>
  <si>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</si>
  <si>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</si>
  <si>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</si>
  <si>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</si>
  <si>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</si>
  <si>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</si>
  <si>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</si>
  <si>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</si>
  <si>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</si>
  <si>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</si>
  <si>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</si>
  <si>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</si>
  <si>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</si>
  <si>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</si>
  <si>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</si>
  <si>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</si>
  <si>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</si>
  <si>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</si>
  <si>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</si>
  <si>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</si>
  <si>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</si>
  <si>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</si>
  <si>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</si>
  <si>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</si>
  <si>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</si>
  <si>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</si>
  <si>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</si>
  <si>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</si>
  <si>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</si>
  <si>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</si>
  <si>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</si>
  <si>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</si>
  <si>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</si>
  <si>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</si>
  <si>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</si>
  <si>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</si>
  <si>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</si>
  <si>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</si>
  <si>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</si>
  <si>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</si>
  <si>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</si>
  <si>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</si>
  <si>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</si>
  <si>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</si>
  <si>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</si>
  <si>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</si>
  <si>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</si>
  <si>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</si>
  <si>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</si>
  <si>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</si>
  <si>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</si>
  <si>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</si>
  <si>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</si>
  <si>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</si>
  <si>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</si>
  <si>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</si>
  <si>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</si>
  <si>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</si>
  <si>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</si>
  <si>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</si>
  <si>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</si>
  <si>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</si>
  <si>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</si>
  <si>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</si>
  <si>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</si>
  <si>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</si>
  <si>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</si>
  <si>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</si>
  <si>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</si>
  <si>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</si>
  <si>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</si>
  <si>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</si>
  <si>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</si>
  <si>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</si>
  <si>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</si>
  <si>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</si>
  <si>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</si>
  <si>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</si>
  <si>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</si>
  <si>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</si>
  <si>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</si>
  <si>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</si>
  <si>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</si>
  <si>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</si>
  <si>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</si>
  <si>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</si>
  <si>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</si>
  <si>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</si>
  <si>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</si>
  <si>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</si>
  <si>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</si>
  <si>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</si>
  <si>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</si>
  <si>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</si>
  <si>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</si>
  <si>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</si>
  <si>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</si>
  <si>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</si>
  <si>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</si>
  <si>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</si>
  <si>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</si>
  <si>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</si>
  <si>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</si>
  <si>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</si>
  <si>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</si>
  <si>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</si>
  <si>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</si>
  <si>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</si>
  <si>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</si>
  <si>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</si>
  <si>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</si>
  <si>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</si>
  <si>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</si>
  <si>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</si>
  <si>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</si>
  <si>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</si>
  <si>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</si>
  <si>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</si>
  <si>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</si>
  <si>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</si>
  <si>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</si>
  <si>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</si>
  <si>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</si>
  <si>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</si>
  <si>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</si>
  <si>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</si>
  <si>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</si>
  <si>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</si>
  <si>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</si>
  <si>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</si>
  <si>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</si>
  <si>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</si>
  <si>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</si>
  <si>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</si>
  <si>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</si>
  <si>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</si>
  <si>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</si>
  <si>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</si>
  <si>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</si>
  <si>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</si>
  <si>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</si>
  <si>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</si>
  <si>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</si>
  <si>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</si>
  <si>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</si>
  <si>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</si>
  <si>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</si>
  <si>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</si>
  <si>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</si>
  <si>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</si>
  <si>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</si>
  <si>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</si>
  <si>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</si>
  <si>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</si>
  <si>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</si>
  <si>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</si>
  <si>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</si>
  <si>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</si>
  <si>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</si>
  <si>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</si>
  <si>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</si>
  <si>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</si>
  <si>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</si>
  <si>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</si>
  <si>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</si>
  <si>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</si>
  <si>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</si>
  <si>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</si>
  <si>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</si>
  <si>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</si>
  <si>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</si>
  <si>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</si>
  <si>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</si>
  <si>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</si>
  <si>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</si>
  <si>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</si>
  <si>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</si>
  <si>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</si>
  <si>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</si>
  <si>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</si>
  <si>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</si>
  <si>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</si>
  <si>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</si>
  <si>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</si>
  <si>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</si>
  <si>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</si>
  <si>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</si>
  <si>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</si>
  <si>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</si>
  <si>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</si>
  <si>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</si>
  <si>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</si>
  <si>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</si>
  <si>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</si>
  <si>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</si>
  <si>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</si>
  <si>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</si>
  <si>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</si>
  <si>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</si>
  <si>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</si>
  <si>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</si>
  <si>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</si>
  <si>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</si>
  <si>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</si>
  <si>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</si>
  <si>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</si>
  <si>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</si>
  <si>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</si>
  <si>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</si>
  <si>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</si>
  <si>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</si>
  <si>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</si>
  <si>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</si>
  <si>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</si>
  <si>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</si>
  <si>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</si>
  <si>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</si>
  <si>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</si>
  <si>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</si>
  <si>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</si>
  <si>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</si>
  <si>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</si>
  <si>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</si>
  <si>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</si>
  <si>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</si>
  <si>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</si>
  <si>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</si>
  <si>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</si>
  <si>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</si>
  <si>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</si>
  <si>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</si>
  <si>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</si>
  <si>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</si>
  <si>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</si>
  <si>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</si>
  <si>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</si>
  <si>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</si>
  <si>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</si>
  <si>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</si>
  <si>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</si>
  <si>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</si>
  <si>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</si>
  <si>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</si>
  <si>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</si>
  <si>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</si>
  <si>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</si>
  <si>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</si>
  <si>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</si>
  <si>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</si>
  <si>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</si>
  <si>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</si>
  <si>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</si>
  <si>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</si>
  <si>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</si>
  <si>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</si>
  <si>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</si>
  <si>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</si>
  <si>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</si>
  <si>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</si>
  <si>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</si>
  <si>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</si>
  <si>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</si>
  <si>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</si>
  <si>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</si>
  <si>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</si>
  <si>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</si>
  <si>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</si>
  <si>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</si>
  <si>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</si>
  <si>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</si>
  <si>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</si>
  <si>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</si>
  <si>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</si>
  <si>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</si>
  <si>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</si>
  <si>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</si>
  <si>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</si>
  <si>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</si>
  <si>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</si>
  <si>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</si>
  <si>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</si>
  <si>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</si>
  <si>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</si>
  <si>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</si>
  <si>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</si>
  <si>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</si>
  <si>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</si>
  <si>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</si>
  <si>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</si>
  <si>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</si>
  <si>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</si>
  <si>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</si>
  <si>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</si>
  <si>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</si>
  <si>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</si>
  <si>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</si>
  <si>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</si>
  <si>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</si>
  <si>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</si>
  <si>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</si>
  <si>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</si>
  <si>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</si>
  <si>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</si>
  <si>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</si>
  <si>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</si>
  <si>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</si>
  <si>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</si>
  <si>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</si>
  <si>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</si>
  <si>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</si>
  <si>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</si>
  <si>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</si>
  <si>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</si>
  <si>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</si>
  <si>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</si>
  <si>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</si>
  <si>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</si>
  <si>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</si>
  <si>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</si>
  <si>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</si>
  <si>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</si>
  <si>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</si>
  <si>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</si>
  <si>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</si>
  <si>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</si>
  <si>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</si>
  <si>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</si>
  <si>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</si>
  <si>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</si>
  <si>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</si>
  <si>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</si>
  <si>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</si>
  <si>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</si>
  <si>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</si>
  <si>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</si>
  <si>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</si>
  <si>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</si>
  <si>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</si>
  <si>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</si>
  <si>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</si>
  <si>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</si>
  <si>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</si>
  <si>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</si>
  <si>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</si>
  <si>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</si>
  <si>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</si>
  <si>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</si>
  <si>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</si>
  <si>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</si>
  <si>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</si>
  <si>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</si>
  <si>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</si>
  <si>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</si>
  <si>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</si>
  <si>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</si>
  <si>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</si>
  <si>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</si>
  <si>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</si>
  <si>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</si>
  <si>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</si>
  <si>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</si>
  <si>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</si>
  <si>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</si>
  <si>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</si>
  <si>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</si>
  <si>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</si>
  <si>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</si>
  <si>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</si>
  <si>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</si>
  <si>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</si>
  <si>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</si>
  <si>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</si>
  <si>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</si>
  <si>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</si>
  <si>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</si>
  <si>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</si>
  <si>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</si>
  <si>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</si>
  <si>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</si>
  <si>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</si>
  <si>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</si>
  <si>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</si>
  <si>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</si>
  <si>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</si>
  <si>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</si>
  <si>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</si>
  <si>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</si>
  <si>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</si>
  <si>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</si>
  <si>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</si>
  <si>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</si>
  <si>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</si>
  <si>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</si>
  <si>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</si>
  <si>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</si>
  <si>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</si>
  <si>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</si>
  <si>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</si>
  <si>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</si>
  <si>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</si>
  <si>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</si>
  <si>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</si>
  <si>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</si>
  <si>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</si>
  <si>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</si>
  <si>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</si>
  <si>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</si>
  <si>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</si>
  <si>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</si>
  <si>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</si>
  <si>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</si>
  <si>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</si>
  <si>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</si>
  <si>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</si>
  <si>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</si>
  <si>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</si>
  <si>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</si>
  <si>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</si>
  <si>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</si>
  <si>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</si>
  <si>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</si>
  <si>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</si>
  <si>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</si>
  <si>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</si>
  <si>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</si>
  <si>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</si>
  <si>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</si>
  <si>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</si>
  <si>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</si>
  <si>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</si>
  <si>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</si>
  <si>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</si>
  <si>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</si>
  <si>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</si>
  <si>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</si>
  <si>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</si>
  <si>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</si>
  <si>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</si>
  <si>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</si>
  <si>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</si>
  <si>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</si>
  <si>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</si>
  <si>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</si>
  <si>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</si>
  <si>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</si>
  <si>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</si>
  <si>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</si>
  <si>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</si>
  <si>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</si>
  <si>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</si>
  <si>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</si>
  <si>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</si>
  <si>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</si>
  <si>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</si>
  <si>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</si>
  <si>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</si>
  <si>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</si>
  <si>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</si>
  <si>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</si>
  <si>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</si>
  <si>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</si>
  <si>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</si>
  <si>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</si>
  <si>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</si>
  <si>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</si>
  <si>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</si>
  <si>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</si>
  <si>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</si>
  <si>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</si>
  <si>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</si>
  <si>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</si>
  <si>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</si>
  <si>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</si>
  <si>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</si>
  <si>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</si>
  <si>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</si>
  <si>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</si>
  <si>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</si>
  <si>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</si>
  <si>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</si>
  <si>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</si>
  <si>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</si>
  <si>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</si>
  <si>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</si>
  <si>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</si>
  <si>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</si>
  <si>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</si>
  <si>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</si>
  <si>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</si>
  <si>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</si>
  <si>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</si>
  <si>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</si>
  <si>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</si>
  <si>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</si>
  <si>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</si>
  <si>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</si>
  <si>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</si>
  <si>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</si>
  <si>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</si>
  <si>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</si>
  <si>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</si>
  <si>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</si>
  <si>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</si>
  <si>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</si>
  <si>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</si>
  <si>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</si>
  <si>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</si>
  <si>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</si>
  <si>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</si>
  <si>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</si>
  <si>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</si>
  <si>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</si>
  <si>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</si>
  <si>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</si>
  <si>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</si>
  <si>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</si>
  <si>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</si>
  <si>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</si>
  <si>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</si>
  <si>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</si>
  <si>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</si>
  <si>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</si>
  <si>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</si>
  <si>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</si>
  <si>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</si>
  <si>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</si>
  <si>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</si>
  <si>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</si>
  <si>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</si>
  <si>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</si>
  <si>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</si>
  <si>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</si>
  <si>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</si>
  <si>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</si>
  <si>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</si>
  <si>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</si>
  <si>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</si>
  <si>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</si>
  <si>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</si>
  <si>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</si>
  <si>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</si>
  <si>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</si>
  <si>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</si>
  <si>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</si>
  <si>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</si>
  <si>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</si>
  <si>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</si>
  <si>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</si>
  <si>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</si>
  <si>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</si>
  <si>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</si>
  <si>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</si>
  <si>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</si>
  <si>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</si>
  <si>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</si>
  <si>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</si>
  <si>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</si>
  <si>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</si>
  <si>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</si>
  <si>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</si>
  <si>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</si>
  <si>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</si>
  <si>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</si>
  <si>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</si>
  <si>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</si>
  <si>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</si>
  <si>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</si>
  <si>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</si>
  <si>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</si>
  <si>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</si>
  <si>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</si>
  <si>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</si>
  <si>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</si>
  <si>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</si>
  <si>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</si>
  <si>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</si>
  <si>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</si>
  <si>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</si>
  <si>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</si>
  <si>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</si>
  <si>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</si>
  <si>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</si>
  <si>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</si>
  <si>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</si>
  <si>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</si>
  <si>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</si>
  <si>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</si>
  <si>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</si>
  <si>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</si>
  <si>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</si>
  <si>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</si>
  <si>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</si>
  <si>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</si>
  <si>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</si>
  <si>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</si>
  <si>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</si>
  <si>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</si>
  <si>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</si>
  <si>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</si>
  <si>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</si>
  <si>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</si>
  <si>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</si>
  <si>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</si>
  <si>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</si>
  <si>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</si>
  <si>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</si>
  <si>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</si>
  <si>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</si>
  <si>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</si>
  <si>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</si>
  <si>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</si>
  <si>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</si>
  <si>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</si>
  <si>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</si>
  <si>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</si>
  <si>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</si>
  <si>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</si>
  <si>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</si>
  <si>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</si>
  <si>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</si>
  <si>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</si>
  <si>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</si>
  <si>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</si>
  <si>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</si>
  <si>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</si>
  <si>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</si>
  <si>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</si>
  <si>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</si>
  <si>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</si>
  <si>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</si>
  <si>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</si>
  <si>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</si>
  <si>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</si>
  <si>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</si>
  <si>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</si>
  <si>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</si>
  <si>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</si>
  <si>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</si>
  <si>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</si>
  <si>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</si>
  <si>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</si>
  <si>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</si>
  <si>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</si>
  <si>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</si>
  <si>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</si>
  <si>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</si>
  <si>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</si>
  <si>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</si>
  <si>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</si>
  <si>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</si>
  <si>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</si>
  <si>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</si>
  <si>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</si>
  <si>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</si>
  <si>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</si>
  <si>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</si>
  <si>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</si>
  <si>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</si>
  <si>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</si>
  <si>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</si>
  <si>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</si>
  <si>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</si>
  <si>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</si>
  <si>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</si>
  <si>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</si>
  <si>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</si>
  <si>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</si>
  <si>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</si>
  <si>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</si>
  <si>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</si>
  <si>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</si>
  <si>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</si>
  <si>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</si>
  <si>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</si>
  <si>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</si>
  <si>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</si>
  <si>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</si>
  <si>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</si>
  <si>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</si>
  <si>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</si>
  <si>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</si>
  <si>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</si>
  <si>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</si>
  <si>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</si>
  <si>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</si>
  <si>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</si>
  <si>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</si>
  <si>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</si>
  <si>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</si>
  <si>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</si>
  <si>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</si>
  <si>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</si>
  <si>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</si>
  <si>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</si>
  <si>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</si>
  <si>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</si>
  <si>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</si>
  <si>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</si>
  <si>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</si>
  <si>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</si>
  <si>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</si>
  <si>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</si>
  <si>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</si>
  <si>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</si>
  <si>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</si>
  <si>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</si>
  <si>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</si>
  <si>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</si>
  <si>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</si>
  <si>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</si>
  <si>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</si>
  <si>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</si>
  <si>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</si>
  <si>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</si>
  <si>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</si>
  <si>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</si>
  <si>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</si>
  <si>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</si>
  <si>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</si>
  <si>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</si>
  <si>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</si>
  <si>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</si>
  <si>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</si>
  <si>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</si>
  <si>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</si>
  <si>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</si>
  <si>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</si>
  <si>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</si>
  <si>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</si>
  <si>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</si>
  <si>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</si>
  <si>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</si>
  <si>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</si>
  <si>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</si>
  <si>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</si>
  <si>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</si>
  <si>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</si>
  <si>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</si>
  <si>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</si>
  <si>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</si>
  <si>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</si>
  <si>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</si>
  <si>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</si>
  <si>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</si>
  <si>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</si>
  <si>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</si>
  <si>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</si>
  <si>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</si>
  <si>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</si>
  <si>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</si>
  <si>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</si>
  <si>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</si>
  <si>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</si>
  <si>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</si>
  <si>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</si>
  <si>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</si>
  <si>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</si>
  <si>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</si>
  <si>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</si>
  <si>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</si>
  <si>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</si>
  <si>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</si>
  <si>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</si>
  <si>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</si>
  <si>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</si>
  <si>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</si>
  <si>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</si>
  <si>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</si>
  <si>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</si>
  <si>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</si>
  <si>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</si>
  <si>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</si>
  <si>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</si>
  <si>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</si>
  <si>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</si>
  <si>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</si>
  <si>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</si>
  <si>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</si>
  <si>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</si>
  <si>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</si>
  <si>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</si>
  <si>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</si>
  <si>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</si>
  <si>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</si>
  <si>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</si>
  <si>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</si>
  <si>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</si>
  <si>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</si>
  <si>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</si>
  <si>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</si>
  <si>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</si>
  <si>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</si>
  <si>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</si>
  <si>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</si>
  <si>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</si>
  <si>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</si>
  <si>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</si>
  <si>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</si>
  <si>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</si>
  <si>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</si>
  <si>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</si>
  <si>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</si>
  <si>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</si>
  <si>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</si>
  <si>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</si>
  <si>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</si>
  <si>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</si>
  <si>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</si>
  <si>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</si>
  <si>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</si>
  <si>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</si>
  <si>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</si>
  <si>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</si>
  <si>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</si>
  <si>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</si>
  <si>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</si>
  <si>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</si>
  <si>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</si>
  <si>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</si>
  <si>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</si>
  <si>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</si>
  <si>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</si>
  <si>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</si>
  <si>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</si>
  <si>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</si>
  <si>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</si>
  <si>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</si>
  <si>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</si>
  <si>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</si>
  <si>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</si>
  <si>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</si>
  <si>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</si>
  <si>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</si>
  <si>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</si>
  <si>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</si>
  <si>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</si>
  <si>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</si>
  <si>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</si>
  <si>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</si>
  <si>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</si>
  <si>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</si>
  <si>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</si>
  <si>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</si>
  <si>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</si>
  <si>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</si>
  <si>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</si>
  <si>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</si>
  <si>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</si>
  <si>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</si>
  <si>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</si>
  <si>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</si>
  <si>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</si>
  <si>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</si>
  <si>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</si>
  <si>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</si>
  <si>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</si>
  <si>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</si>
  <si>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</si>
  <si>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</si>
  <si>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</si>
  <si>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</si>
  <si>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</si>
  <si>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</si>
  <si>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</si>
  <si>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</si>
  <si>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</si>
  <si>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</si>
  <si>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</si>
  <si>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</si>
  <si>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</si>
  <si>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</si>
  <si>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</si>
  <si>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</si>
  <si>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</si>
  <si>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</si>
  <si>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</si>
  <si>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</si>
  <si>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</si>
  <si>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</si>
  <si>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</si>
  <si>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</si>
  <si>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</si>
  <si>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</si>
  <si>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</si>
  <si>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</si>
  <si>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</si>
  <si>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</si>
  <si>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</si>
  <si>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</si>
  <si>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</si>
  <si>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</si>
  <si>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</si>
  <si>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</si>
  <si>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</si>
  <si>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</si>
  <si>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</si>
  <si>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</si>
  <si>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</si>
  <si>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</si>
  <si>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</si>
  <si>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</si>
  <si>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</si>
  <si>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</si>
  <si>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</si>
  <si>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</si>
  <si>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</si>
  <si>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</si>
  <si>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</si>
  <si>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</si>
  <si>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</si>
  <si>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</si>
  <si>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</si>
  <si>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</si>
  <si>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</si>
  <si>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</si>
  <si>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</si>
  <si>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</si>
  <si>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</si>
  <si>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</si>
  <si>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</si>
  <si>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</si>
  <si>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</si>
  <si>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</si>
  <si>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</si>
  <si>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</si>
  <si>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</si>
  <si>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</si>
  <si>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</si>
  <si>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</si>
  <si>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</si>
  <si>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</si>
  <si>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</si>
  <si>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</si>
  <si>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</si>
  <si>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</si>
  <si>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</si>
  <si>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</si>
  <si>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</si>
  <si>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</si>
  <si>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</si>
  <si>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</si>
  <si>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</si>
  <si>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</si>
  <si>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</si>
  <si>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</si>
  <si>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</si>
  <si>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</si>
  <si>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</si>
  <si>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</si>
  <si>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</si>
  <si>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</si>
  <si>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</si>
  <si>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</si>
  <si>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</si>
  <si>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</si>
  <si>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</si>
  <si>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</si>
  <si>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</si>
  <si>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</si>
  <si>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</si>
  <si>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</si>
  <si>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</si>
  <si>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</si>
  <si>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</si>
  <si>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</si>
  <si>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</si>
  <si>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</si>
  <si>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</si>
  <si>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</si>
  <si>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</si>
  <si>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</si>
  <si>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</si>
  <si>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</si>
  <si>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</si>
  <si>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</si>
  <si>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</si>
  <si>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</si>
  <si>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</si>
  <si>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</si>
  <si>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</si>
  <si>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</si>
  <si>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</si>
  <si>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</si>
  <si>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</si>
  <si>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</si>
  <si>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</si>
  <si>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</si>
  <si>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</si>
  <si>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</si>
  <si>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</si>
  <si>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</si>
  <si>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</si>
  <si>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</si>
  <si>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</si>
  <si>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</si>
  <si>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</si>
  <si>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</si>
  <si>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</si>
  <si>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</si>
  <si>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</si>
  <si>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</si>
  <si>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</si>
  <si>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</si>
  <si>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</si>
  <si>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</si>
  <si>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</si>
  <si>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</si>
  <si>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</si>
  <si>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</si>
  <si>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</si>
  <si>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</si>
  <si>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</si>
  <si>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</si>
  <si>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</si>
  <si>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</si>
  <si>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</si>
  <si>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</si>
  <si>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</si>
  <si>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</si>
  <si>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</si>
  <si>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</si>
  <si>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</si>
  <si>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</si>
  <si>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</si>
  <si>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</si>
  <si>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</si>
  <si>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</si>
  <si>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</si>
  <si>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</si>
  <si>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</si>
  <si>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</si>
  <si>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</si>
  <si>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</si>
  <si>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</si>
  <si>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</si>
  <si>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</si>
  <si>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</si>
  <si>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</si>
  <si>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</si>
  <si>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</si>
  <si>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</si>
  <si>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</si>
  <si>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</si>
  <si>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</si>
  <si>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</si>
  <si>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</si>
  <si>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</si>
  <si>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</si>
  <si>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</si>
  <si>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</si>
  <si>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</si>
  <si>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</si>
  <si>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</si>
  <si>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</si>
  <si>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</si>
  <si>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</si>
  <si>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</si>
  <si>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</si>
  <si>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</si>
  <si>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</si>
  <si>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</si>
  <si>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</si>
  <si>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</si>
  <si>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</si>
  <si>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</si>
  <si>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</si>
  <si>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</si>
  <si>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</si>
  <si>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</si>
  <si>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</si>
  <si>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</si>
  <si>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</si>
  <si>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</si>
  <si>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</si>
  <si>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</si>
  <si>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</si>
  <si>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</si>
  <si>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</si>
  <si>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</si>
  <si>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</si>
  <si>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</si>
  <si>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</si>
  <si>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</si>
  <si>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</si>
  <si>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</si>
  <si>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</si>
  <si>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</si>
  <si>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</si>
  <si>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</si>
  <si>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</si>
  <si>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</si>
  <si>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</si>
  <si>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</si>
  <si>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</si>
  <si>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</si>
  <si>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</si>
  <si>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</si>
  <si>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</si>
  <si>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</si>
  <si>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</si>
  <si>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</si>
  <si>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</si>
  <si>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</si>
  <si>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</si>
  <si>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</si>
  <si>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</si>
  <si>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</si>
  <si>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</si>
  <si>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</si>
  <si>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</si>
  <si>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</si>
  <si>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</si>
  <si>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</si>
  <si>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</si>
  <si>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</si>
  <si>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</si>
  <si>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</si>
  <si>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</si>
  <si>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</si>
  <si>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</si>
  <si>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</si>
  <si>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</si>
  <si>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</si>
  <si>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</si>
  <si>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</si>
  <si>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</si>
  <si>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</si>
  <si>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</si>
  <si>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</si>
  <si>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</si>
  <si>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</si>
  <si>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</si>
  <si>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</si>
  <si>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</si>
  <si>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</si>
  <si>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</si>
  <si>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</si>
  <si>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</si>
  <si>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</si>
  <si>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</si>
  <si>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</si>
  <si>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</si>
  <si>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</si>
  <si>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</si>
  <si>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</si>
  <si>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</si>
  <si>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</si>
  <si>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</si>
  <si>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</si>
  <si>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</si>
  <si>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</si>
  <si>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</si>
  <si>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</si>
  <si>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</si>
  <si>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</si>
  <si>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</si>
  <si>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</si>
  <si>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</si>
  <si>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</si>
  <si>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</si>
  <si>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</si>
  <si>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</si>
  <si>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</si>
  <si>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</si>
  <si>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</si>
  <si>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</si>
  <si>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</si>
  <si>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</si>
  <si>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</si>
  <si>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</si>
  <si>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</si>
  <si>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</si>
  <si>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</si>
  <si>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</si>
  <si>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</si>
  <si>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</si>
  <si>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</si>
  <si>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</si>
  <si>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</si>
  <si>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</si>
  <si>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</si>
  <si>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</si>
  <si>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</si>
  <si>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</si>
  <si>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</si>
  <si>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</si>
  <si>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</si>
  <si>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</si>
  <si>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</si>
  <si>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</si>
  <si>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</si>
  <si>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</si>
  <si>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</si>
  <si>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</si>
  <si>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</si>
  <si>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</si>
  <si>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</si>
  <si>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</si>
  <si>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</si>
  <si>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</si>
  <si>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</si>
  <si>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</si>
  <si>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</si>
  <si>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</si>
  <si>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</si>
  <si>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</si>
  <si>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</si>
  <si>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</si>
  <si>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</si>
  <si>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</si>
  <si>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</si>
  <si>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</si>
  <si>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</si>
  <si>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</si>
  <si>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</si>
  <si>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</si>
  <si>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</si>
  <si>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</si>
  <si>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</si>
  <si>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</si>
  <si>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</si>
  <si>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</si>
  <si>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</si>
  <si>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</si>
  <si>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</si>
  <si>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</si>
  <si>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</si>
  <si>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</si>
  <si>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</si>
  <si>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</si>
  <si>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</si>
  <si>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</si>
  <si>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</si>
  <si>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</si>
  <si>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</si>
  <si>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</si>
  <si>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</si>
  <si>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</si>
  <si>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</si>
  <si>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</si>
  <si>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</si>
  <si>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</si>
  <si>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</si>
  <si>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</si>
  <si>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</si>
  <si>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</si>
  <si>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</si>
  <si>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</si>
  <si>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</si>
  <si>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</si>
  <si>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</si>
  <si>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</si>
  <si>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</si>
  <si>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</si>
  <si>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</si>
  <si>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</si>
  <si>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</si>
  <si>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</si>
  <si>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</si>
  <si>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</si>
  <si>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</si>
  <si>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</si>
  <si>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</si>
  <si>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</si>
  <si>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</si>
  <si>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</si>
  <si>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</si>
  <si>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</si>
  <si>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</si>
  <si>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</si>
  <si>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</si>
  <si>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</si>
  <si>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</si>
  <si>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</si>
  <si>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</si>
  <si>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</si>
  <si>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</si>
  <si>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</si>
  <si>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</si>
  <si>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</si>
  <si>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</si>
  <si>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</si>
  <si>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</si>
  <si>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</si>
  <si>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</si>
  <si>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</si>
  <si>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</si>
  <si>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</si>
  <si>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</si>
  <si>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</si>
  <si>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</si>
  <si>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</si>
  <si>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</si>
  <si>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</si>
  <si>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</si>
  <si>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</si>
  <si>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</si>
  <si>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</si>
  <si>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</si>
  <si>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</si>
  <si>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</si>
  <si>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</si>
  <si>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</si>
  <si>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</si>
  <si>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</si>
  <si>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</si>
  <si>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</si>
  <si>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</si>
  <si>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</si>
  <si>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</si>
  <si>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</si>
  <si>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</si>
  <si>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</si>
  <si>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</si>
  <si>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</si>
  <si>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</si>
  <si>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</si>
  <si>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</si>
  <si>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</si>
  <si>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</si>
  <si>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</si>
  <si>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</si>
  <si>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</si>
  <si>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</si>
  <si>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</si>
  <si>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</si>
  <si>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</si>
  <si>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</si>
  <si>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</si>
  <si>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</si>
  <si>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</si>
  <si>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</si>
  <si>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</si>
  <si>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</si>
  <si>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</si>
  <si>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</si>
  <si>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</si>
  <si>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</si>
  <si>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</si>
  <si>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</si>
  <si>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</si>
  <si>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</si>
  <si>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</si>
  <si>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</si>
  <si>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</si>
  <si>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</si>
  <si>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</si>
  <si>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</si>
  <si>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</si>
  <si>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</si>
  <si>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</si>
  <si>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</si>
  <si>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</si>
  <si>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</si>
  <si>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</si>
  <si>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</si>
  <si>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</si>
  <si>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</si>
  <si>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</si>
  <si>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</si>
  <si>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</si>
  <si>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</si>
  <si>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</si>
  <si>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</si>
  <si>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</si>
  <si>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</si>
  <si>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</si>
  <si>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</si>
  <si>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</si>
  <si>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</si>
  <si>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</si>
  <si>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</si>
  <si>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</si>
  <si>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</si>
  <si>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</si>
  <si>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</si>
  <si>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</si>
  <si>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</si>
  <si>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</si>
  <si>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</si>
  <si>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</si>
  <si>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</si>
  <si>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</si>
  <si>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</si>
  <si>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</si>
  <si>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</si>
  <si>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</si>
  <si>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</si>
  <si>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</si>
  <si>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</si>
  <si>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</si>
  <si>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</si>
  <si>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</si>
  <si>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</si>
  <si>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</si>
  <si>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</si>
  <si>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</si>
  <si>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</si>
  <si>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</si>
  <si>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</si>
  <si>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</si>
  <si>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</si>
  <si>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</si>
  <si>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</si>
  <si>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</si>
  <si>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</si>
  <si>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</si>
  <si>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</si>
  <si>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</si>
  <si>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</si>
  <si>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</si>
  <si>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</si>
  <si>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</si>
  <si>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</si>
  <si>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</si>
  <si>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</si>
  <si>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</si>
  <si>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</si>
  <si>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</si>
  <si>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</si>
  <si>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</si>
  <si>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</si>
  <si>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</si>
  <si>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</si>
  <si>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</si>
  <si>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</si>
  <si>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</si>
  <si>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</si>
  <si>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</si>
  <si>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</si>
  <si>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</si>
  <si>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</si>
  <si>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</si>
  <si>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</si>
  <si>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</si>
  <si>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</si>
  <si>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</si>
  <si>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</si>
  <si>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</si>
  <si>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</si>
  <si>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</si>
  <si>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</si>
  <si>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</si>
  <si>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</si>
  <si>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</si>
  <si>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</si>
  <si>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</si>
  <si>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</si>
  <si>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</si>
  <si>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</si>
  <si>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</si>
  <si>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</si>
  <si>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</si>
  <si>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</si>
  <si>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</si>
  <si>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</si>
  <si>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</si>
  <si>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</si>
  <si>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</si>
  <si>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</si>
  <si>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</si>
  <si>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</si>
  <si>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</si>
  <si>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</si>
  <si>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</si>
  <si>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</si>
  <si>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</si>
  <si>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</si>
  <si>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</si>
  <si>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</si>
  <si>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</si>
  <si>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</si>
  <si>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</si>
  <si>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</si>
  <si>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</si>
  <si>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</si>
  <si>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</si>
  <si>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</si>
  <si>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</si>
  <si>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</si>
  <si>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</si>
  <si>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</si>
  <si>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</si>
  <si>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</si>
  <si>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</si>
  <si>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</si>
  <si>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</si>
  <si>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</si>
  <si>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</si>
  <si>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</si>
  <si>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</si>
  <si>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</si>
  <si>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</si>
  <si>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</si>
  <si>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</si>
  <si>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</si>
  <si>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</si>
  <si>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</si>
  <si>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</si>
  <si>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</si>
  <si>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</si>
  <si>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</si>
  <si>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</si>
  <si>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</si>
  <si>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</si>
  <si>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</si>
  <si>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</si>
  <si>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</si>
  <si>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</si>
  <si>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</si>
  <si>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</si>
  <si>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</si>
  <si>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</si>
  <si>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</si>
  <si>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</si>
  <si>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</si>
  <si>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</si>
  <si>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</si>
  <si>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</si>
  <si>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</si>
  <si>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</si>
  <si>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</si>
  <si>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</si>
  <si>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</si>
  <si>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</si>
  <si>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</si>
  <si>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</si>
  <si>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</si>
  <si>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</si>
  <si>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</si>
  <si>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</si>
  <si>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</si>
  <si>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</si>
  <si>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</si>
  <si>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</si>
  <si>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</si>
  <si>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</si>
  <si>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</si>
  <si>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</si>
  <si>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</si>
  <si>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</si>
  <si>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</si>
  <si>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</si>
  <si>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</si>
  <si>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</si>
  <si>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</si>
  <si>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</si>
  <si>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</si>
  <si>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</si>
  <si>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</si>
  <si>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</si>
  <si>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</si>
  <si>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</si>
  <si>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</si>
  <si>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</si>
  <si>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</si>
  <si>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</si>
  <si>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</si>
  <si>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</si>
  <si>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</si>
  <si>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</si>
  <si>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</si>
  <si>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</si>
  <si>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</si>
  <si>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</si>
  <si>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</si>
  <si>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</si>
  <si>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</si>
  <si>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</si>
  <si>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</si>
  <si>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</si>
  <si>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</si>
  <si>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</si>
  <si>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</si>
  <si>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</si>
  <si>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</si>
  <si>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</si>
  <si>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</si>
  <si>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</si>
  <si>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</si>
  <si>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</si>
  <si>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</si>
  <si>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</si>
  <si>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</si>
  <si>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</si>
  <si>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</si>
  <si>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</si>
  <si>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</si>
  <si>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</si>
  <si>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</si>
  <si>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</si>
  <si>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</si>
  <si>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</si>
  <si>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</si>
  <si>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</si>
  <si>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</si>
  <si>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</si>
  <si>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</si>
  <si>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</si>
  <si>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</si>
  <si>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</si>
  <si>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</si>
  <si>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</si>
  <si>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</si>
  <si>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</si>
  <si>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</si>
  <si>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</si>
  <si>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</si>
  <si>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</si>
  <si>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</si>
  <si>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</si>
  <si>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</si>
  <si>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</si>
  <si>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</si>
  <si>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</si>
  <si>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</si>
  <si>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</si>
  <si>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</si>
  <si>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</si>
  <si>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</si>
  <si>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</si>
  <si>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</si>
  <si>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</si>
  <si>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</si>
  <si>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</si>
  <si>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</si>
  <si>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</si>
  <si>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</si>
  <si>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</si>
  <si>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</si>
  <si>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</si>
  <si>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</si>
  <si>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</si>
  <si>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</si>
  <si>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</si>
  <si>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</si>
  <si>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</si>
  <si>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</si>
  <si>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</si>
  <si>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</si>
  <si>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</si>
  <si>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</si>
  <si>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</si>
  <si>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</si>
  <si>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</si>
  <si>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</si>
  <si>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</si>
  <si>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</si>
  <si>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</si>
  <si>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</si>
  <si>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</si>
  <si>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</si>
  <si>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</si>
  <si>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</si>
  <si>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</si>
  <si>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</si>
  <si>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</si>
  <si>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</si>
  <si>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</si>
  <si>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</si>
  <si>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</si>
  <si>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</si>
  <si>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</si>
  <si>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</si>
  <si>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</si>
  <si>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</si>
  <si>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</si>
  <si>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</si>
  <si>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</si>
  <si>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</si>
  <si>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</si>
  <si>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</si>
  <si>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</si>
  <si>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</si>
  <si>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</si>
  <si>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</si>
  <si>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</si>
  <si>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</si>
  <si>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</si>
  <si>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</si>
  <si>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</si>
  <si>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</si>
  <si>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</si>
  <si>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</si>
  <si>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</si>
  <si>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</si>
  <si>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</si>
  <si>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</si>
  <si>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</si>
  <si>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</si>
  <si>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</si>
  <si>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</si>
  <si>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</si>
  <si>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</si>
  <si>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</si>
  <si>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</si>
  <si>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</si>
  <si>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</si>
  <si>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</si>
  <si>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</si>
  <si>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</si>
  <si>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</si>
  <si>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</si>
  <si>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</si>
  <si>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</si>
  <si>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</si>
  <si>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</si>
  <si>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</si>
  <si>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</si>
  <si>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</si>
  <si>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</si>
  <si>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</si>
  <si>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</si>
  <si>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</si>
  <si>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</si>
  <si>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</si>
  <si>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</si>
  <si>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</si>
  <si>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</si>
  <si>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</si>
  <si>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</si>
  <si>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</si>
  <si>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</si>
  <si>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</si>
  <si>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</si>
  <si>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</si>
  <si>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</si>
  <si>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</si>
  <si>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</si>
  <si>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</si>
  <si>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</si>
  <si>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</si>
  <si>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</si>
  <si>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</si>
  <si>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</si>
  <si>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</si>
  <si>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</si>
  <si>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</si>
  <si>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</si>
  <si>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</si>
  <si>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</si>
  <si>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</si>
  <si>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</si>
  <si>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</si>
  <si>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</si>
  <si>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</si>
  <si>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</si>
  <si>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</si>
  <si>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</si>
  <si>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</si>
  <si>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</si>
  <si>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</si>
  <si>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</si>
  <si>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</si>
  <si>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</si>
  <si>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</si>
  <si>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</si>
  <si>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</si>
  <si>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</si>
  <si>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</si>
  <si>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</si>
  <si>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</si>
  <si>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</si>
  <si>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</si>
  <si>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</si>
  <si>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</si>
  <si>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</si>
  <si>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</si>
  <si>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</si>
  <si>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</si>
  <si>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</si>
  <si>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</si>
  <si>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</si>
  <si>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</si>
  <si>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</si>
  <si>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</si>
  <si>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</si>
  <si>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</si>
  <si>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</si>
  <si>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</si>
  <si>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</si>
  <si>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</si>
  <si>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</si>
  <si>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</si>
  <si>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</si>
  <si>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</si>
  <si>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</si>
  <si>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</si>
  <si>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</si>
  <si>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</si>
  <si>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</si>
  <si>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</si>
  <si>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</si>
  <si>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</si>
  <si>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</si>
  <si>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</si>
  <si>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</si>
  <si>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</si>
  <si>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</si>
  <si>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</si>
  <si>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</si>
  <si>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</si>
  <si>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</si>
  <si>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</si>
  <si>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</si>
  <si>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</si>
  <si>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</si>
  <si>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</si>
  <si>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</si>
  <si>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</si>
  <si>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</si>
  <si>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</si>
  <si>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</si>
  <si>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</si>
  <si>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</si>
  <si>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</si>
  <si>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</si>
  <si>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</si>
  <si>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</si>
  <si>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</si>
  <si>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</si>
  <si>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</si>
  <si>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</si>
  <si>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</si>
  <si>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</si>
  <si>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</si>
  <si>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</si>
  <si>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</si>
  <si>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</si>
  <si>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</si>
  <si>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</si>
  <si>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</si>
  <si>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</si>
  <si>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</si>
  <si>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</si>
  <si>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</si>
  <si>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</si>
  <si>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</si>
  <si>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</si>
  <si>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</si>
  <si>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</si>
  <si>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</si>
  <si>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</si>
  <si>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</si>
  <si>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</si>
  <si>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</si>
  <si>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</si>
  <si>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</si>
  <si>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</si>
  <si>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</si>
  <si>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</si>
  <si>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</si>
  <si>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</si>
  <si>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</si>
  <si>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</si>
  <si>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</si>
  <si>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</si>
  <si>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</si>
  <si>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</si>
  <si>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</si>
  <si>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</si>
  <si>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</si>
  <si>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</si>
  <si>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</si>
  <si>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</si>
  <si>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</si>
  <si>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</si>
  <si>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</si>
  <si>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</si>
  <si>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</si>
  <si>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</si>
  <si>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</si>
  <si>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</si>
  <si>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</si>
  <si>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</si>
  <si>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</si>
  <si>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</si>
  <si>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</si>
  <si>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</si>
  <si>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</si>
  <si>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</si>
  <si>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</si>
  <si>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</si>
  <si>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</si>
  <si>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</si>
  <si>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</si>
  <si>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</si>
  <si>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</si>
  <si>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</si>
  <si>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</si>
  <si>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</si>
  <si>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</si>
  <si>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</si>
  <si>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</si>
  <si>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</si>
  <si>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</si>
  <si>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</si>
  <si>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</si>
  <si>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</si>
  <si>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</si>
  <si>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</si>
  <si>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</si>
  <si>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</si>
  <si>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</si>
  <si>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</si>
  <si>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</si>
  <si>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</si>
  <si>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</si>
  <si>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</si>
  <si>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</si>
  <si>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</si>
  <si>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</si>
  <si>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</si>
  <si>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</si>
  <si>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</si>
  <si>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</si>
  <si>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</si>
  <si>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</si>
  <si>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</si>
  <si>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</si>
  <si>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</si>
  <si>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</si>
  <si>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</si>
  <si>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</si>
  <si>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</si>
  <si>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</si>
  <si>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</si>
  <si>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</si>
  <si>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</si>
  <si>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</si>
  <si>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</si>
  <si>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</si>
  <si>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</si>
  <si>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</si>
  <si>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</si>
  <si>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</si>
  <si>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</si>
  <si>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</si>
  <si>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</si>
  <si>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</si>
  <si>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</si>
  <si>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</si>
  <si>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</si>
  <si>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</si>
  <si>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</si>
  <si>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</si>
  <si>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</si>
  <si>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</si>
  <si>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</si>
  <si>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</si>
  <si>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</si>
  <si>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</si>
  <si>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</si>
  <si>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</si>
  <si>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</si>
  <si>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</si>
  <si>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</si>
  <si>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</si>
  <si>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</si>
  <si>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</si>
  <si>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</si>
  <si>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</si>
  <si>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</si>
  <si>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</si>
  <si>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</si>
  <si>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</si>
  <si>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</si>
  <si>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</si>
  <si>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</si>
  <si>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</si>
  <si>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</si>
  <si>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</si>
  <si>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</si>
  <si>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</si>
  <si>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</si>
  <si>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</si>
  <si>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</si>
  <si>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</si>
  <si>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</si>
  <si>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</si>
  <si>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</si>
  <si>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</si>
  <si>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</si>
  <si>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</si>
  <si>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</si>
  <si>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</si>
  <si>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</si>
  <si>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</si>
  <si>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</si>
  <si>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</si>
  <si>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</si>
  <si>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</si>
  <si>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</si>
  <si>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</si>
  <si>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</si>
  <si>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</si>
  <si>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</si>
  <si>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</si>
  <si>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</si>
  <si>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</si>
  <si>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</si>
  <si>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</si>
  <si>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</si>
  <si>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</si>
  <si>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</si>
  <si>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</si>
  <si>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</si>
  <si>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</si>
  <si>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</si>
  <si>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</si>
  <si>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</si>
  <si>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</si>
  <si>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</si>
  <si>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</si>
  <si>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</si>
  <si>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</si>
  <si>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</si>
  <si>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</si>
  <si>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</si>
  <si>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</si>
  <si>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</si>
  <si>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</si>
  <si>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</si>
  <si>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</si>
  <si>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</si>
  <si>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</si>
  <si>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</si>
  <si>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</si>
  <si>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</si>
  <si>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</si>
  <si>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</si>
  <si>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</si>
  <si>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</si>
  <si>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</si>
  <si>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</si>
  <si>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</si>
  <si>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</si>
  <si>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</si>
  <si>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</si>
  <si>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</si>
  <si>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</si>
  <si>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</si>
  <si>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</si>
  <si>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</si>
  <si>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</si>
  <si>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</si>
  <si>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</si>
  <si>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</si>
  <si>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</si>
  <si>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</si>
  <si>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</si>
  <si>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</si>
  <si>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</si>
  <si>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</si>
  <si>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</si>
  <si>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</si>
  <si>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</si>
  <si>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</si>
  <si>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</si>
  <si>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</si>
  <si>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</si>
  <si>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</si>
  <si>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</si>
  <si>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</si>
  <si>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</si>
  <si>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</si>
  <si>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</si>
  <si>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</si>
  <si>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</si>
  <si>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</si>
  <si>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</si>
  <si>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</si>
  <si>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</si>
  <si>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</si>
  <si>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</si>
  <si>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</si>
  <si>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</si>
  <si>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</si>
  <si>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</si>
  <si>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</si>
  <si>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</si>
  <si>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</si>
  <si>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</si>
  <si>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</si>
  <si>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</si>
  <si>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</si>
  <si>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</si>
  <si>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</si>
  <si>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</si>
  <si>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</si>
  <si>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</si>
  <si>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</si>
  <si>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</si>
  <si>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</si>
  <si>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</si>
  <si>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</si>
  <si>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</si>
  <si>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</si>
  <si>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</si>
  <si>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</si>
  <si>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</si>
  <si>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</si>
  <si>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</si>
  <si>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</si>
  <si>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</si>
  <si>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</si>
  <si>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</si>
  <si>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</si>
  <si>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</si>
  <si>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</si>
  <si>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</si>
  <si>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</si>
  <si>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</si>
  <si>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</si>
  <si>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</si>
  <si>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</si>
  <si>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</si>
  <si>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</si>
  <si>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</si>
  <si>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</si>
  <si>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</si>
  <si>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</si>
  <si>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</si>
  <si>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</si>
  <si>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</si>
  <si>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</si>
  <si>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</si>
  <si>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</si>
  <si>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</si>
  <si>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</si>
  <si>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</si>
  <si>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</si>
  <si>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</si>
  <si>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</si>
  <si>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</si>
  <si>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</si>
  <si>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</si>
  <si>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</si>
  <si>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</si>
  <si>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</si>
  <si>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</si>
  <si>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</si>
  <si>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</si>
  <si>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</si>
  <si>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</si>
  <si>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</si>
  <si>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</si>
  <si>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</si>
  <si>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</si>
  <si>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</si>
  <si>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</si>
  <si>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</si>
  <si>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</si>
  <si>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</si>
  <si>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</si>
  <si>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</si>
  <si>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</si>
  <si>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</si>
  <si>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</si>
  <si>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</si>
  <si>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</si>
  <si>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</si>
  <si>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</si>
  <si>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</si>
  <si>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</si>
  <si>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</si>
  <si>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</si>
  <si>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</si>
  <si>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</si>
  <si>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</si>
  <si>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</si>
  <si>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</si>
  <si>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</si>
  <si>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</si>
  <si>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</si>
  <si>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</si>
  <si>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</si>
  <si>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</si>
  <si>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</si>
  <si>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</si>
  <si>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</si>
  <si>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</si>
  <si>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</si>
  <si>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</si>
  <si>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</si>
  <si>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</si>
  <si>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</si>
  <si>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</si>
  <si>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</si>
  <si>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</si>
  <si>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</si>
  <si>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</si>
  <si>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</si>
  <si>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</si>
  <si>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</si>
  <si>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</si>
  <si>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</si>
  <si>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</si>
  <si>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</si>
  <si>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</si>
  <si>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</si>
  <si>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</si>
  <si>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</si>
  <si>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</si>
  <si>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</si>
  <si>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</si>
  <si>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</si>
  <si>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</si>
  <si>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</si>
  <si>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</si>
  <si>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</si>
  <si>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</si>
  <si>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</si>
  <si>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</si>
  <si>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</si>
  <si>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</si>
  <si>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</si>
  <si>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</si>
  <si>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</si>
  <si>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</si>
  <si>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</si>
  <si>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</si>
  <si>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</si>
  <si>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</si>
  <si>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</si>
  <si>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</si>
  <si>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</si>
  <si>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</si>
  <si>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</si>
  <si>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</si>
  <si>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</si>
  <si>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</si>
  <si>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</si>
  <si>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</si>
  <si>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</si>
  <si>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</si>
  <si>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</si>
  <si>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</si>
  <si>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</si>
  <si>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</si>
  <si>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</si>
  <si>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</si>
  <si>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</si>
  <si>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</si>
  <si>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</si>
  <si>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</si>
  <si>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</si>
  <si>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</si>
  <si>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</si>
  <si>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</si>
  <si>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</si>
  <si>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</si>
  <si>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</si>
  <si>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</si>
  <si>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</si>
  <si>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</si>
  <si>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</si>
  <si>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</si>
  <si>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</si>
  <si>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</si>
  <si>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</si>
  <si>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</si>
  <si>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</si>
  <si>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</si>
  <si>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</si>
  <si>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</si>
  <si>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</si>
  <si>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</si>
  <si>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</si>
  <si>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</si>
  <si>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</si>
  <si>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</si>
  <si>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</si>
  <si>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</si>
  <si>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</si>
  <si>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</si>
  <si>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</si>
  <si>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</si>
  <si>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</si>
  <si>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</si>
  <si>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</si>
  <si>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</si>
  <si>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</si>
  <si>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</si>
  <si>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</si>
  <si>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</si>
  <si>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</si>
  <si>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</si>
  <si>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</si>
  <si>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</si>
  <si>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</si>
  <si>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</si>
  <si>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</si>
  <si>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</si>
  <si>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</si>
  <si>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</si>
  <si>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</si>
  <si>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</si>
  <si>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</si>
  <si>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</si>
  <si>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</si>
  <si>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</si>
  <si>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</si>
  <si>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</si>
  <si>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</si>
  <si>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</si>
  <si>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</si>
  <si>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</si>
  <si>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</si>
  <si>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</si>
  <si>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</si>
  <si>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</si>
  <si>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</si>
  <si>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</si>
  <si>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</si>
  <si>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</si>
  <si>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</si>
  <si>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</si>
  <si>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</si>
  <si>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</si>
  <si>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</si>
  <si>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</si>
  <si>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</si>
  <si>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</si>
  <si>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</si>
  <si>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</si>
  <si>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</si>
  <si>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</si>
  <si>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</si>
  <si>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</si>
  <si>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</si>
  <si>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</si>
  <si>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</si>
  <si>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</si>
  <si>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</si>
  <si>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</si>
  <si>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</si>
  <si>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</si>
  <si>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</si>
  <si>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</si>
  <si>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</si>
  <si>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</si>
  <si>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</si>
  <si>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</si>
  <si>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</si>
  <si>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</si>
  <si>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</si>
  <si>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</si>
  <si>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</si>
  <si>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</si>
  <si>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</si>
  <si>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</si>
  <si>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</si>
  <si>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</si>
  <si>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</si>
  <si>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</si>
  <si>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</si>
  <si>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</si>
  <si>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</si>
  <si>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</si>
  <si>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</si>
  <si>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</si>
  <si>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</si>
  <si>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</si>
  <si>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</si>
  <si>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</si>
  <si>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</si>
  <si>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</si>
  <si>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</si>
  <si>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</si>
  <si>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</si>
  <si>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</si>
  <si>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</si>
  <si>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</si>
  <si>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</si>
  <si>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</si>
  <si>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</si>
  <si>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</si>
  <si>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</si>
  <si>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</si>
  <si>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</si>
  <si>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</si>
  <si>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</si>
  <si>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</si>
  <si>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</si>
  <si>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</si>
  <si>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</si>
  <si>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</si>
  <si>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</si>
  <si>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</si>
  <si>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</si>
  <si>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</si>
  <si>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</si>
  <si>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</si>
  <si>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</si>
  <si>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</si>
  <si>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</si>
  <si>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</si>
  <si>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</si>
  <si>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</si>
  <si>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</si>
  <si>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</si>
  <si>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</si>
  <si>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</si>
  <si>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</si>
  <si>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</si>
  <si>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</si>
  <si>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</si>
  <si>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</si>
  <si>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</si>
  <si>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</si>
  <si>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</si>
  <si>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</si>
  <si>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</si>
  <si>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</si>
  <si>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</si>
  <si>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</si>
  <si>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</si>
  <si>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</si>
  <si>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</si>
  <si>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</si>
  <si>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</si>
  <si>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</si>
  <si>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</si>
  <si>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</si>
  <si>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</si>
  <si>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</si>
  <si>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</si>
  <si>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</si>
  <si>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</si>
  <si>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</si>
  <si>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</si>
  <si>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</si>
  <si>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</si>
  <si>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</si>
  <si>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</si>
  <si>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</si>
  <si>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</si>
  <si>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</si>
  <si>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</si>
  <si>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</si>
  <si>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</si>
  <si>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</si>
  <si>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</si>
  <si>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</si>
  <si>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</si>
  <si>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</si>
  <si>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</si>
  <si>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</si>
  <si>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</si>
  <si>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</si>
  <si>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</si>
  <si>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</si>
  <si>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</si>
  <si>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</si>
  <si>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</si>
  <si>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</si>
  <si>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</si>
  <si>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</si>
  <si>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</si>
  <si>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</si>
  <si>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</si>
  <si>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</si>
  <si>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</si>
  <si>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</si>
  <si>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</si>
  <si>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</si>
  <si>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</si>
  <si>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</si>
  <si>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</si>
  <si>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</si>
  <si>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</si>
  <si>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</si>
  <si>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</si>
  <si>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</si>
  <si>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</si>
  <si>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</si>
  <si>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</si>
  <si>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</si>
  <si>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</si>
  <si>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</si>
  <si>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</si>
  <si>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</si>
  <si>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</si>
  <si>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</si>
  <si>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</si>
  <si>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</si>
  <si>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</si>
  <si>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</si>
  <si>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</si>
  <si>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</si>
  <si>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</si>
  <si>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</si>
  <si>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</si>
  <si>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</si>
  <si>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</si>
  <si>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</si>
  <si>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</si>
  <si>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</si>
  <si>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</si>
  <si>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</si>
  <si>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</si>
  <si>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</si>
  <si>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</si>
  <si>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</si>
  <si>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</si>
  <si>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</si>
  <si>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</si>
  <si>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</si>
  <si>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</si>
  <si>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</si>
  <si>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</si>
  <si>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</si>
  <si>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</si>
  <si>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</si>
  <si>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</si>
  <si>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</si>
  <si>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</si>
  <si>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</si>
  <si>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</si>
  <si>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</si>
  <si>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</si>
  <si>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</si>
  <si>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</si>
  <si>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</si>
  <si>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</si>
  <si>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</si>
  <si>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</si>
  <si>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</si>
  <si>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</si>
  <si>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</si>
  <si>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</si>
  <si>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</si>
  <si>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</si>
  <si>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</si>
  <si>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</si>
  <si>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</si>
  <si>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</si>
  <si>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</si>
  <si>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</si>
  <si>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</si>
  <si>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</si>
  <si>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</si>
  <si>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</si>
  <si>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</si>
  <si>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</si>
  <si>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</si>
  <si>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</si>
  <si>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</si>
  <si>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</si>
  <si>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</si>
  <si>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</si>
  <si>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</si>
  <si>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</si>
  <si>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</si>
  <si>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</si>
  <si>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</si>
  <si>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</si>
  <si>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</si>
  <si>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</si>
  <si>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</si>
  <si>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</si>
  <si>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</si>
  <si>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</si>
  <si>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</si>
  <si>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</si>
  <si>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</si>
  <si>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</si>
  <si>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</si>
  <si>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</si>
  <si>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</si>
  <si>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</si>
  <si>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</si>
  <si>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</si>
  <si>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</si>
  <si>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</si>
  <si>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</si>
  <si>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</si>
  <si>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</si>
  <si>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</si>
  <si>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</si>
  <si>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</si>
  <si>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</si>
  <si>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</si>
  <si>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</si>
  <si>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</si>
  <si>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</si>
  <si>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</si>
  <si>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</si>
  <si>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</si>
  <si>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</si>
  <si>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</si>
  <si>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</si>
  <si>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</si>
  <si>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</si>
  <si>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</si>
  <si>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</si>
  <si>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</si>
  <si>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</si>
  <si>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</si>
  <si>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</si>
  <si>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</si>
  <si>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</si>
  <si>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</si>
  <si>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</si>
  <si>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</si>
  <si>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</si>
  <si>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</si>
  <si>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</si>
  <si>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</si>
  <si>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</si>
  <si>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</si>
  <si>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</si>
  <si>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</si>
  <si>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</si>
  <si>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</si>
  <si>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</si>
  <si>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</si>
  <si>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</si>
  <si>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</si>
  <si>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</si>
  <si>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</si>
  <si>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</si>
  <si>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</si>
  <si>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</si>
  <si>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</si>
  <si>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</si>
  <si>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</si>
  <si>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</si>
  <si>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</si>
  <si>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</si>
  <si>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</si>
  <si>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</si>
  <si>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</si>
  <si>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</si>
  <si>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</si>
  <si>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</si>
  <si>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</si>
  <si>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</si>
  <si>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</si>
  <si>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</si>
  <si>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</si>
  <si>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</si>
  <si>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</si>
  <si>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</si>
  <si>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</si>
  <si>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</si>
  <si>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</si>
  <si>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</si>
  <si>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</si>
  <si>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</si>
  <si>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</si>
  <si>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</si>
  <si>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</si>
  <si>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</si>
  <si>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</si>
  <si>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</si>
  <si>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</si>
  <si>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</si>
  <si>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</si>
  <si>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</si>
  <si>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</si>
  <si>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</si>
  <si>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</si>
  <si>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</si>
  <si>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</si>
  <si>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</si>
  <si>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</si>
  <si>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</si>
  <si>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</si>
  <si>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</si>
  <si>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</si>
  <si>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</si>
  <si>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</si>
  <si>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</si>
  <si>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</si>
  <si>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</si>
  <si>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</si>
  <si>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</si>
  <si>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</si>
  <si>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</si>
  <si>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</si>
  <si>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</si>
  <si>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</si>
  <si>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</si>
  <si>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</si>
  <si>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</si>
  <si>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</si>
  <si>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</si>
  <si>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</si>
  <si>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</si>
  <si>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</si>
  <si>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</si>
  <si>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</si>
  <si>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</si>
  <si>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</si>
  <si>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</si>
  <si>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</si>
  <si>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</si>
  <si>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</si>
  <si>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</si>
  <si>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</si>
  <si>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</si>
  <si>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</si>
  <si>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</si>
  <si>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</si>
  <si>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</si>
  <si>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</si>
  <si>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</si>
  <si>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</si>
  <si>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</si>
  <si>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</si>
  <si>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</si>
  <si>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</si>
  <si>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</si>
  <si>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</si>
  <si>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</si>
  <si>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</si>
  <si>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</si>
  <si>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</si>
  <si>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</si>
  <si>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</si>
  <si>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</si>
  <si>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</si>
  <si>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</si>
  <si>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</si>
  <si>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</si>
  <si>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</si>
  <si>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</si>
  <si>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</si>
  <si>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</si>
  <si>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</si>
  <si>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</si>
  <si>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</si>
  <si>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</si>
  <si>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</si>
  <si>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</si>
  <si>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</si>
  <si>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</si>
  <si>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</si>
  <si>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</si>
  <si>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</si>
  <si>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</si>
  <si>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</si>
  <si>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</si>
  <si>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</si>
  <si>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</si>
  <si>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</si>
  <si>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</si>
  <si>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</si>
  <si>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</si>
  <si>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</si>
  <si>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</si>
  <si>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</si>
  <si>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</si>
  <si>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</si>
  <si>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</si>
  <si>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</si>
  <si>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</si>
  <si>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</si>
  <si>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</si>
  <si>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</si>
  <si>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</si>
  <si>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</si>
  <si>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</si>
  <si>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</si>
  <si>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</si>
  <si>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</si>
  <si>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</si>
  <si>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</si>
  <si>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</si>
  <si>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</si>
  <si>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</si>
  <si>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</si>
  <si>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</si>
  <si>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</si>
  <si>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</si>
  <si>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</si>
  <si>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</si>
  <si>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</si>
  <si>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</si>
  <si>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</si>
  <si>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</si>
  <si>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</si>
  <si>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</si>
  <si>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</si>
  <si>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</si>
  <si>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</si>
  <si>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</si>
  <si>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</si>
  <si>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</si>
  <si>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</si>
  <si>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</si>
  <si>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</si>
  <si>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</si>
  <si>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</si>
  <si>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</si>
  <si>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</si>
  <si>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</si>
  <si>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</si>
  <si>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</si>
  <si>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</si>
  <si>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</si>
  <si>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</si>
  <si>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</si>
  <si>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</si>
  <si>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</si>
  <si>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</si>
  <si>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</si>
  <si>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</si>
  <si>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</si>
  <si>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</si>
  <si>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</si>
  <si>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</si>
  <si>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</si>
  <si>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</si>
  <si>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</si>
  <si>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</si>
  <si>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</si>
  <si>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</si>
  <si>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</si>
  <si>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</si>
  <si>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</si>
  <si>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</si>
  <si>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</si>
  <si>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</si>
  <si>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</si>
  <si>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</si>
  <si>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</si>
  <si>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</si>
  <si>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</si>
  <si>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</si>
  <si>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</si>
  <si>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</si>
  <si>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</si>
  <si>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</si>
  <si>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</si>
  <si>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</si>
  <si>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</si>
  <si>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</si>
  <si>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</si>
  <si>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</si>
  <si>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</si>
  <si>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</si>
  <si>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</si>
  <si>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</si>
  <si>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</si>
  <si>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</si>
  <si>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</si>
  <si>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</si>
  <si>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</si>
  <si>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</si>
  <si>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</si>
  <si>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</si>
  <si>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</si>
  <si>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</si>
  <si>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</si>
  <si>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</si>
  <si>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</si>
  <si>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</si>
  <si>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</si>
  <si>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</si>
  <si>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</si>
  <si>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</si>
  <si>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</si>
  <si>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</si>
  <si>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</si>
  <si>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</si>
  <si>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</si>
  <si>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</si>
  <si>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</si>
  <si>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</si>
  <si>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</si>
  <si>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</si>
  <si>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</si>
  <si>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</si>
  <si>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</si>
  <si>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</si>
  <si>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</si>
  <si>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</si>
  <si>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</si>
  <si>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</si>
  <si>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</si>
  <si>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</si>
  <si>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</si>
  <si>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</si>
  <si>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</si>
  <si>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</si>
  <si>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</si>
  <si>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</si>
  <si>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</si>
  <si>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</si>
  <si>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</si>
  <si>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</si>
  <si>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</si>
  <si>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</si>
  <si>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</si>
  <si>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</si>
  <si>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</si>
  <si>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</si>
  <si>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</si>
  <si>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</si>
  <si>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</si>
  <si>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</si>
  <si>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</si>
  <si>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</si>
  <si>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</si>
  <si>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</si>
  <si>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</si>
  <si>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</si>
  <si>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</si>
  <si>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</si>
  <si>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</si>
  <si>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</si>
  <si>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</si>
  <si>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</si>
  <si>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</si>
  <si>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</si>
  <si>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</si>
  <si>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</si>
  <si>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</si>
  <si>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</si>
  <si>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</si>
  <si>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</si>
  <si>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</si>
  <si>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</si>
  <si>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</si>
  <si>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</si>
  <si>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</si>
  <si>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</si>
  <si>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</si>
  <si>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</si>
  <si>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</si>
  <si>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</si>
  <si>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</si>
  <si>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</si>
  <si>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</si>
  <si>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</si>
  <si>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</si>
  <si>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</si>
  <si>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</si>
  <si>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</si>
  <si>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</si>
  <si>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</si>
  <si>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</si>
  <si>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</si>
  <si>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</si>
  <si>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</si>
  <si>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</si>
  <si>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</si>
  <si>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</si>
  <si>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</si>
  <si>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</si>
  <si>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</si>
  <si>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</si>
  <si>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</si>
  <si>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</si>
  <si>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</si>
  <si>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</si>
  <si>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</si>
  <si>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</si>
  <si>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</si>
  <si>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</si>
  <si>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</si>
  <si>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</si>
  <si>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</si>
  <si>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</si>
  <si>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</si>
  <si>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</si>
  <si>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</si>
  <si>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</si>
  <si>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</si>
  <si>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</si>
  <si>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</si>
  <si>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</si>
  <si>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</si>
  <si>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</si>
  <si>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</si>
  <si>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</si>
  <si>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</si>
  <si>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</si>
  <si>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</si>
  <si>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</si>
  <si>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</si>
  <si>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</si>
  <si>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</si>
  <si>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</si>
  <si>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</si>
  <si>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</si>
  <si>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</si>
  <si>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</si>
  <si>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</si>
  <si>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</si>
  <si>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</si>
  <si>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</si>
  <si>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</si>
  <si>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</si>
  <si>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</si>
  <si>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</si>
  <si>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</si>
  <si>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</si>
  <si>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</si>
  <si>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</si>
  <si>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</si>
  <si>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</si>
  <si>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</si>
  <si>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</si>
  <si>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</si>
  <si>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</si>
  <si>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</si>
  <si>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</si>
  <si>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</si>
  <si>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</si>
  <si>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</si>
  <si>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</si>
  <si>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</si>
  <si>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</si>
  <si>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</si>
  <si>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</si>
  <si>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</si>
  <si>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</si>
  <si>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</si>
  <si>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</si>
  <si>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</si>
  <si>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</si>
  <si>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</si>
  <si>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</si>
  <si>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</si>
  <si>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</si>
  <si>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</si>
  <si>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</si>
  <si>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</si>
  <si>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</si>
  <si>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</si>
  <si>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</si>
  <si>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</si>
  <si>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</si>
  <si>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</si>
  <si>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</si>
  <si>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</si>
  <si>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</si>
  <si>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</si>
  <si>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</si>
  <si>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</si>
  <si>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</si>
  <si>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</si>
  <si>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</si>
  <si>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</si>
  <si>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</si>
  <si>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</si>
  <si>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</si>
  <si>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</si>
  <si>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</si>
  <si>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</si>
  <si>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</si>
  <si>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</si>
  <si>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</si>
  <si>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</si>
  <si>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</si>
  <si>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</si>
  <si>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</si>
  <si>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</si>
  <si>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</si>
  <si>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</si>
  <si>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</si>
  <si>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</si>
  <si>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</si>
  <si>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</si>
  <si>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</si>
  <si>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</si>
  <si>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</si>
  <si>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</si>
  <si>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</si>
  <si>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</si>
  <si>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</si>
  <si>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</si>
  <si>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</si>
  <si>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</si>
  <si>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</si>
  <si>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</si>
  <si>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</si>
  <si>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</si>
  <si>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</si>
  <si>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</si>
  <si>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</si>
  <si>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</si>
  <si>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</si>
  <si>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</si>
  <si>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</si>
  <si>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</si>
  <si>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</si>
  <si>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</si>
  <si>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</si>
  <si>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</si>
  <si>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</si>
  <si>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</si>
  <si>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</si>
  <si>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</si>
  <si>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</si>
  <si>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</si>
  <si>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</si>
  <si>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</si>
  <si>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</si>
  <si>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</si>
  <si>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</si>
  <si>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</si>
  <si>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</si>
  <si>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</si>
  <si>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</si>
  <si>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</si>
  <si>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</si>
  <si>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</si>
  <si>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</si>
  <si>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</si>
  <si>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</si>
  <si>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</si>
  <si>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</si>
  <si>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</si>
  <si>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</si>
  <si>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</si>
  <si>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</si>
  <si>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</si>
  <si>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</si>
  <si>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</si>
  <si>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</si>
  <si>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</si>
  <si>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</si>
  <si>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</si>
  <si>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</si>
  <si>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</si>
  <si>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</si>
  <si>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</si>
  <si>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</si>
  <si>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</si>
  <si>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</si>
  <si>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</si>
  <si>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</si>
  <si>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</si>
  <si>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</si>
  <si>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</si>
  <si>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</si>
  <si>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</si>
  <si>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</si>
  <si>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</si>
  <si>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</si>
  <si>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</si>
  <si>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</si>
  <si>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</si>
  <si>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</si>
  <si>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</si>
  <si>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</si>
  <si>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</si>
  <si>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</si>
  <si>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</si>
  <si>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</si>
  <si>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</si>
  <si>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</si>
  <si>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</si>
  <si>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</si>
  <si>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</si>
  <si>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</si>
  <si>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</si>
  <si>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</si>
  <si>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</si>
  <si>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</si>
  <si>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</si>
  <si>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</si>
  <si>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</si>
  <si>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</si>
  <si>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</si>
  <si>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</si>
  <si>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</si>
  <si>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</si>
  <si>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</si>
  <si>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</si>
  <si>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</si>
  <si>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</si>
  <si>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</si>
  <si>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</si>
  <si>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</si>
  <si>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</si>
  <si>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</si>
  <si>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</si>
  <si>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</si>
  <si>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</si>
  <si>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</si>
  <si>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</si>
  <si>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</si>
  <si>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</si>
  <si>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</si>
  <si>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</si>
  <si>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</si>
  <si>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</si>
  <si>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</si>
  <si>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</si>
  <si>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</si>
  <si>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</si>
  <si>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</si>
  <si>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</si>
  <si>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</si>
  <si>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</si>
  <si>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</si>
  <si>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</si>
  <si>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</si>
  <si>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</si>
  <si>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</si>
  <si>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</si>
  <si>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</si>
  <si>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</si>
  <si>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</si>
  <si>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</si>
  <si>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</si>
  <si>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</si>
  <si>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</si>
  <si>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</si>
  <si>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</si>
  <si>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</si>
  <si>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</si>
  <si>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</si>
  <si>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</si>
  <si>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</si>
  <si>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</si>
  <si>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</si>
  <si>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</si>
  <si>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</si>
  <si>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</si>
  <si>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</si>
  <si>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</si>
  <si>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</si>
  <si>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</si>
  <si>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</si>
  <si>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</si>
  <si>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</si>
  <si>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</si>
  <si>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</si>
  <si>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</si>
  <si>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</si>
  <si>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</si>
  <si>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</si>
  <si>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</si>
  <si>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</si>
  <si>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</si>
  <si>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</si>
  <si>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</si>
  <si>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</si>
  <si>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</si>
  <si>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</si>
  <si>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</si>
  <si>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</si>
  <si>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</si>
  <si>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</si>
  <si>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</si>
  <si>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</si>
  <si>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</si>
  <si>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</si>
  <si>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</si>
  <si>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</si>
  <si>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</si>
  <si>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</si>
  <si>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</si>
  <si>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</si>
  <si>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</si>
  <si>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</si>
  <si>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</si>
  <si>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</si>
  <si>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</si>
  <si>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</si>
  <si>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</si>
  <si>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</si>
  <si>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</si>
  <si>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</si>
  <si>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</si>
  <si>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</si>
  <si>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</si>
  <si>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</si>
  <si>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</si>
  <si>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</si>
  <si>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</si>
  <si>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</si>
  <si>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</si>
  <si>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</si>
  <si>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</si>
  <si>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</si>
  <si>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</si>
  <si>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</si>
  <si>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</si>
  <si>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</si>
  <si>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</si>
  <si>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</si>
  <si>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</si>
  <si>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</si>
  <si>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</si>
  <si>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</si>
  <si>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</si>
  <si>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</si>
  <si>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</si>
  <si>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</si>
  <si>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</si>
  <si>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</si>
  <si>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</si>
  <si>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</si>
  <si>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</si>
  <si>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</si>
  <si>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</si>
  <si>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</si>
  <si>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</si>
  <si>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</si>
  <si>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</si>
  <si>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</si>
  <si>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</si>
  <si>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</si>
  <si>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</si>
  <si>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</si>
  <si>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</si>
  <si>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</si>
  <si>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</si>
  <si>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</si>
  <si>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</si>
  <si>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</si>
  <si>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</si>
  <si>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</si>
  <si>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</si>
  <si>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</si>
  <si>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</si>
  <si>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</si>
  <si>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</si>
  <si>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</si>
  <si>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</si>
  <si>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</si>
  <si>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</si>
  <si>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</si>
  <si>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</si>
  <si>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</si>
  <si>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</si>
  <si>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</si>
  <si>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</si>
  <si>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</si>
  <si>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</si>
  <si>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</si>
  <si>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</si>
  <si>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</si>
  <si>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</si>
  <si>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</si>
  <si>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</si>
  <si>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</si>
  <si>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</si>
  <si>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</si>
  <si>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</si>
  <si>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</si>
  <si>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</si>
  <si>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</si>
  <si>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</si>
  <si>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</si>
  <si>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</si>
  <si>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</si>
  <si>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</si>
  <si>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</si>
  <si>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</si>
  <si>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</si>
  <si>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</si>
  <si>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</si>
  <si>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</si>
  <si>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</si>
  <si>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</si>
  <si>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</si>
  <si>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</si>
  <si>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</si>
  <si>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</si>
  <si>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</si>
  <si>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</si>
  <si>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</si>
  <si>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</si>
  <si>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</si>
  <si>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</si>
  <si>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</si>
  <si>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</si>
  <si>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</si>
  <si>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</si>
  <si>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</si>
  <si>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</si>
  <si>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</si>
  <si>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</si>
  <si>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</si>
  <si>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</si>
  <si>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</si>
  <si>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</si>
  <si>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</si>
  <si>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</si>
  <si>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</si>
  <si>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</si>
  <si>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</si>
  <si>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</si>
  <si>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</si>
  <si>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</si>
  <si>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</si>
  <si>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</si>
  <si>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</si>
  <si>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</si>
  <si>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</si>
  <si>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</si>
  <si>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</si>
  <si>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</si>
  <si>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</si>
  <si>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</si>
  <si>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</si>
  <si>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</si>
  <si>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</si>
  <si>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</si>
  <si>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</si>
  <si>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</si>
  <si>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</si>
  <si>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</si>
  <si>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</si>
  <si>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</si>
  <si>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</si>
  <si>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</si>
  <si>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</si>
  <si>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</si>
  <si>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</si>
  <si>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</si>
  <si>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</si>
  <si>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</si>
  <si>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</si>
  <si>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</si>
  <si>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</si>
  <si>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</si>
  <si>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</si>
  <si>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</si>
  <si>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</si>
  <si>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</si>
  <si>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</si>
  <si>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</si>
  <si>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</si>
  <si>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</si>
  <si>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</si>
  <si>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</si>
  <si>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</si>
  <si>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</si>
  <si>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</si>
  <si>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</si>
  <si>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</si>
  <si>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</si>
  <si>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</si>
  <si>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</si>
  <si>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</si>
  <si>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</si>
  <si>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</si>
  <si>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</si>
  <si>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</si>
  <si>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</si>
  <si>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</si>
  <si>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</si>
  <si>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</si>
  <si>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</si>
  <si>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</si>
  <si>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</si>
  <si>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</si>
  <si>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</si>
  <si>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</si>
  <si>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</si>
  <si>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</si>
  <si>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</si>
  <si>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</si>
  <si>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</si>
  <si>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</si>
  <si>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</si>
  <si>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</si>
  <si>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</si>
  <si>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</si>
  <si>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</si>
  <si>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</si>
  <si>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</si>
  <si>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</si>
  <si>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</si>
  <si>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</si>
  <si>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</si>
  <si>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</si>
  <si>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</si>
  <si>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</si>
  <si>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</si>
  <si>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</si>
  <si>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</si>
  <si>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</si>
  <si>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</si>
  <si>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</si>
  <si>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</si>
  <si>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</si>
  <si>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</si>
  <si>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</si>
  <si>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</si>
  <si>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</si>
  <si>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</si>
  <si>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</si>
  <si>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</si>
  <si>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</si>
  <si>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</si>
  <si>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</si>
  <si>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</si>
  <si>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</si>
  <si>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</si>
  <si>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</si>
  <si>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</si>
  <si>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</si>
  <si>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</si>
  <si>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</si>
  <si>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</si>
  <si>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</si>
  <si>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</si>
  <si>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</si>
  <si>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</si>
  <si>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</si>
  <si>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</si>
  <si>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</si>
  <si>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</si>
  <si>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</si>
  <si>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</si>
  <si>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</si>
  <si>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</si>
  <si>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</si>
  <si>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</si>
  <si>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</si>
  <si>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</si>
  <si>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</si>
  <si>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</si>
  <si>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</si>
  <si>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</si>
  <si>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</si>
  <si>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</si>
  <si>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</si>
  <si>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</si>
  <si>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</si>
  <si>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</si>
  <si>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</si>
  <si>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</si>
  <si>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</si>
  <si>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</si>
  <si>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</si>
  <si>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</si>
  <si>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</si>
  <si>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</si>
  <si>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</si>
  <si>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</si>
  <si>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</si>
  <si>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</si>
  <si>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</si>
  <si>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</si>
  <si>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</si>
  <si>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</si>
  <si>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</si>
  <si>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</si>
  <si>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</si>
  <si>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</si>
  <si>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</si>
  <si>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</si>
  <si>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</si>
  <si>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</si>
  <si>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</si>
  <si>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</si>
  <si>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</si>
  <si>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</si>
  <si>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</si>
  <si>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</si>
  <si>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</si>
  <si>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</si>
  <si>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</si>
  <si>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</si>
  <si>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</si>
  <si>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</si>
  <si>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</si>
  <si>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</si>
  <si>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</si>
  <si>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</si>
  <si>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</si>
  <si>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</si>
  <si>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</si>
  <si>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</si>
  <si>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</si>
  <si>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</si>
  <si>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</si>
  <si>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</si>
  <si>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</si>
  <si>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</si>
  <si>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</si>
  <si>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</si>
  <si>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</si>
  <si>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</si>
  <si>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</si>
  <si>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</si>
  <si>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</si>
  <si>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</si>
  <si>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</si>
  <si>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</si>
  <si>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</si>
  <si>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</si>
  <si>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</si>
  <si>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</si>
  <si>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</si>
  <si>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</si>
  <si>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</si>
  <si>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</si>
  <si>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</si>
  <si>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</si>
  <si>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</si>
  <si>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</si>
  <si>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</si>
  <si>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</si>
  <si>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</si>
  <si>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</si>
  <si>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</si>
  <si>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</si>
  <si>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</si>
  <si>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</si>
  <si>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</si>
  <si>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</si>
  <si>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</si>
  <si>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</si>
  <si>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</si>
  <si>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</si>
  <si>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</si>
  <si>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</si>
  <si>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</si>
  <si>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</si>
  <si>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</si>
  <si>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</si>
  <si>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</si>
  <si>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</si>
  <si>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</si>
  <si>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</si>
  <si>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</si>
  <si>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</si>
  <si>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</si>
  <si>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</si>
  <si>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</si>
  <si>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</si>
  <si>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</si>
  <si>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</si>
  <si>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</si>
  <si>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</si>
  <si>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</si>
  <si>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</si>
  <si>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</si>
  <si>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</si>
  <si>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</si>
  <si>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</si>
  <si>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</si>
  <si>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</si>
  <si>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</si>
  <si>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</si>
  <si>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</si>
  <si>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</si>
  <si>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</si>
  <si>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</si>
  <si>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</si>
  <si>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</si>
  <si>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</si>
  <si>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</si>
  <si>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</si>
  <si>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</si>
  <si>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</si>
  <si>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</si>
  <si>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</si>
  <si>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</si>
  <si>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</si>
  <si>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</si>
  <si>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</si>
  <si>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</si>
  <si>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</si>
  <si>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</si>
  <si>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</si>
  <si>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</si>
  <si>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</si>
  <si>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</si>
  <si>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</si>
  <si>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</si>
  <si>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</si>
  <si>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</si>
  <si>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</si>
  <si>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</si>
  <si>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</si>
  <si>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</si>
  <si>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</si>
  <si>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</si>
  <si>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</si>
  <si>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</si>
  <si>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</si>
  <si>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</si>
  <si>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</si>
  <si>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</si>
  <si>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</si>
  <si>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</si>
  <si>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</si>
  <si>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</si>
  <si>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</si>
  <si>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</si>
  <si>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</si>
  <si>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</si>
  <si>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</si>
  <si>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</si>
  <si>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</si>
  <si>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</si>
  <si>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</si>
  <si>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</si>
  <si>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</si>
  <si>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</si>
  <si>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</si>
  <si>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</si>
  <si>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</si>
  <si>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</si>
  <si>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</si>
  <si>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</si>
  <si>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</si>
  <si>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</si>
  <si>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</si>
  <si>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</si>
  <si>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</si>
  <si>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</si>
  <si>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</si>
  <si>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</si>
  <si>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</si>
  <si>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</si>
  <si>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</si>
  <si>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</si>
  <si>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</si>
  <si>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</si>
  <si>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</si>
  <si>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</si>
  <si>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</si>
  <si>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</si>
  <si>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</si>
  <si>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</si>
  <si>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</si>
  <si>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</si>
  <si>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</si>
  <si>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</si>
  <si>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</si>
  <si>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</si>
  <si>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</si>
  <si>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</si>
  <si>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</si>
  <si>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</si>
  <si>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</si>
  <si>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</si>
  <si>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</si>
  <si>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</si>
  <si>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</si>
  <si>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</si>
  <si>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</si>
  <si>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</si>
  <si>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</si>
  <si>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</si>
  <si>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</si>
  <si>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</si>
  <si>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</si>
  <si>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</si>
  <si>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</si>
  <si>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</si>
  <si>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</si>
  <si>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</si>
  <si>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</si>
  <si>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</si>
  <si>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</si>
  <si>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</si>
  <si>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</si>
  <si>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</si>
  <si>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</si>
  <si>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</si>
  <si>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</si>
  <si>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</si>
  <si>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</si>
  <si>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</si>
  <si>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</si>
  <si>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</si>
  <si>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</si>
  <si>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</si>
  <si>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</si>
  <si>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</si>
  <si>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</si>
  <si>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</si>
  <si>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</si>
  <si>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</si>
  <si>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</si>
  <si>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</si>
  <si>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</si>
  <si>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</si>
  <si>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</si>
  <si>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</si>
  <si>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</si>
  <si>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</si>
  <si>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</si>
  <si>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</si>
  <si>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</si>
  <si>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</si>
  <si>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</si>
  <si>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</si>
  <si>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</si>
  <si>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</si>
  <si>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</si>
  <si>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</si>
  <si>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</si>
  <si>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</si>
  <si>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</si>
  <si>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</si>
  <si>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</si>
  <si>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</si>
  <si>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</si>
  <si>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</si>
  <si>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</si>
  <si>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</si>
  <si>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</si>
  <si>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</si>
  <si>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</si>
  <si>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</si>
  <si>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</si>
  <si>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</si>
  <si>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</si>
  <si>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</si>
  <si>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</si>
  <si>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</si>
  <si>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</si>
  <si>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</si>
  <si>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</si>
  <si>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</si>
  <si>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</si>
  <si>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</si>
  <si>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</si>
  <si>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</si>
  <si>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</si>
  <si>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</si>
  <si>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</si>
  <si>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</si>
  <si>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</si>
  <si>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</si>
  <si>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</si>
  <si>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</si>
  <si>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</si>
  <si>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</si>
  <si>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</si>
  <si>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</si>
  <si>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</si>
  <si>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</si>
  <si>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</si>
  <si>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</si>
  <si>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</si>
  <si>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</si>
  <si>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</si>
  <si>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</si>
  <si>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</si>
  <si>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</si>
  <si>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</si>
  <si>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</si>
  <si>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</si>
  <si>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</si>
  <si>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</si>
  <si>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</si>
  <si>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</si>
  <si>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</si>
  <si>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</si>
  <si>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</si>
  <si>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</si>
  <si>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</si>
  <si>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</si>
  <si>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</si>
  <si>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</si>
  <si>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</si>
  <si>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</si>
  <si>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</si>
  <si>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</si>
  <si>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</si>
  <si>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</si>
  <si>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</si>
  <si>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</si>
  <si>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</si>
  <si>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</si>
  <si>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</si>
  <si>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</si>
  <si>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</si>
  <si>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</si>
  <si>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</si>
  <si>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</si>
  <si>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</si>
  <si>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</si>
  <si>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</si>
  <si>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</si>
  <si>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</si>
  <si>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</si>
  <si>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</si>
  <si>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</si>
  <si>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</si>
  <si>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</si>
  <si>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</si>
  <si>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</si>
  <si>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</si>
  <si>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</si>
  <si>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</si>
  <si>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</si>
  <si>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</si>
  <si>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</si>
  <si>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</si>
  <si>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</si>
  <si>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</si>
  <si>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</si>
  <si>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</si>
  <si>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</si>
  <si>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</si>
  <si>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</si>
  <si>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</si>
  <si>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</si>
  <si>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</si>
  <si>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</si>
  <si>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</si>
  <si>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</si>
  <si>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</si>
  <si>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</si>
  <si>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</si>
  <si>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</si>
  <si>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</si>
  <si>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</si>
  <si>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</si>
  <si>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</si>
  <si>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</si>
  <si>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</si>
  <si>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</si>
  <si>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</si>
  <si>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</si>
  <si>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</si>
  <si>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</si>
  <si>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</si>
  <si>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</si>
  <si>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</si>
  <si>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</si>
  <si>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</si>
  <si>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</si>
  <si>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</si>
  <si>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</si>
  <si>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</si>
  <si>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</si>
  <si>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</si>
  <si>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</si>
  <si>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</si>
  <si>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</si>
  <si>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</si>
  <si>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</si>
  <si>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</si>
  <si>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</si>
  <si>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</si>
  <si>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</si>
  <si>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</si>
  <si>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</si>
  <si>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</si>
  <si>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</si>
  <si>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</si>
  <si>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</si>
  <si>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</si>
  <si>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</si>
  <si>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</si>
  <si>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</si>
  <si>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</si>
  <si>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</si>
  <si>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</si>
  <si>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</si>
  <si>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</si>
  <si>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</si>
  <si>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</si>
  <si>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</si>
  <si>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</si>
  <si>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</si>
  <si>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</si>
  <si>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</si>
  <si>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</si>
  <si>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</si>
  <si>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</si>
  <si>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</si>
  <si>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</si>
  <si>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</si>
  <si>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</si>
  <si>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</si>
  <si>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</si>
  <si>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</si>
  <si>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</si>
  <si>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</si>
  <si>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</si>
  <si>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</si>
  <si>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</si>
  <si>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</si>
  <si>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</si>
  <si>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</si>
  <si>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</si>
  <si>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</si>
  <si>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</si>
  <si>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</si>
  <si>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</si>
  <si>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</si>
  <si>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</si>
  <si>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</si>
  <si>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</si>
  <si>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</si>
  <si>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</si>
  <si>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</si>
  <si>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</si>
  <si>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</si>
  <si>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</si>
  <si>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</si>
  <si>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</si>
  <si>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</si>
  <si>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</si>
  <si>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</si>
  <si>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</si>
  <si>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</si>
  <si>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</si>
  <si>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</si>
  <si>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</si>
  <si>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</si>
  <si>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</si>
  <si>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</si>
  <si>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</si>
  <si>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</si>
  <si>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</si>
  <si>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</si>
  <si>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</si>
  <si>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</si>
  <si>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</si>
  <si>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</si>
  <si>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</si>
  <si>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</si>
  <si>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</si>
  <si>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</si>
  <si>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</si>
  <si>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</si>
  <si>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</si>
  <si>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</si>
  <si>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</si>
  <si>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</si>
  <si>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</si>
  <si>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</si>
  <si>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</si>
  <si>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</si>
  <si>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</si>
  <si>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</si>
  <si>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</si>
  <si>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</si>
  <si>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</si>
  <si>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</si>
  <si>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</si>
  <si>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</si>
  <si>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</si>
  <si>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</si>
  <si>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</si>
  <si>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</si>
  <si>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</si>
  <si>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</si>
  <si>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</si>
  <si>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</si>
  <si>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</si>
  <si>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</si>
  <si>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</si>
  <si>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</si>
  <si>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</si>
  <si>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</si>
  <si>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</si>
  <si>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</si>
  <si>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</si>
  <si>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</si>
  <si>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</si>
  <si>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</si>
  <si>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</si>
  <si>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</si>
  <si>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</si>
  <si>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</si>
  <si>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</si>
  <si>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</si>
  <si>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</si>
  <si>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</si>
  <si>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</si>
  <si>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</si>
  <si>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</si>
  <si>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</si>
  <si>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</si>
  <si>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</si>
  <si>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</si>
  <si>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</si>
  <si>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</si>
  <si>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</si>
  <si>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</si>
  <si>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</si>
  <si>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</si>
  <si>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</si>
  <si>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</si>
  <si>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</si>
  <si>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</si>
  <si>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</si>
  <si>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</si>
  <si>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</si>
  <si>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</si>
  <si>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</si>
  <si>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</si>
  <si>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</si>
  <si>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</si>
  <si>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</si>
  <si>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</si>
  <si>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</si>
  <si>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</si>
  <si>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</si>
  <si>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</si>
  <si>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</si>
  <si>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</si>
  <si>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</si>
  <si>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</si>
  <si>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</si>
  <si>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</si>
  <si>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</si>
  <si>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</si>
  <si>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</si>
  <si>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</si>
  <si>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</si>
  <si>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</si>
  <si>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</si>
  <si>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</si>
  <si>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</si>
  <si>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</si>
  <si>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</si>
  <si>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</si>
  <si>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</si>
  <si>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</si>
  <si>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</si>
  <si>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</si>
  <si>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</si>
  <si>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</si>
  <si>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</si>
  <si>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</si>
  <si>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</si>
  <si>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</si>
  <si>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</si>
  <si>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</si>
  <si>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</si>
  <si>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</si>
  <si>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</si>
  <si>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</si>
  <si>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</si>
  <si>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</si>
  <si>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</si>
  <si>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</si>
  <si>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</si>
  <si>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</si>
  <si>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</si>
  <si>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</si>
  <si>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</si>
  <si>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</si>
  <si>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</si>
  <si>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</si>
  <si>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</si>
  <si>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</si>
  <si>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</si>
  <si>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</si>
  <si>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</si>
  <si>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</si>
  <si>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</si>
  <si>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</si>
  <si>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</si>
  <si>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</si>
  <si>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</si>
  <si>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</si>
  <si>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</si>
  <si>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</si>
  <si>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</si>
  <si>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</si>
  <si>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</si>
  <si>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</si>
  <si>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</si>
  <si>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</si>
  <si>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</si>
  <si>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</si>
  <si>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</si>
  <si>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</si>
  <si>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</si>
  <si>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</si>
  <si>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</si>
  <si>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</si>
  <si>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</si>
  <si>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</si>
  <si>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</si>
  <si>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</si>
  <si>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</si>
  <si>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</si>
  <si>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</si>
  <si>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</si>
  <si>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</si>
  <si>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</si>
  <si>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</si>
  <si>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</si>
  <si>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</si>
  <si>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</si>
  <si>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</si>
  <si>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</si>
  <si>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</si>
  <si>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</si>
  <si>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</si>
  <si>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</si>
  <si>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</si>
  <si>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</si>
  <si>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</si>
  <si>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</si>
  <si>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</si>
  <si>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</si>
  <si>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</si>
  <si>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</si>
  <si>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</si>
  <si>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</si>
  <si>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</si>
  <si>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</si>
  <si>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</si>
  <si>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</si>
  <si>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</si>
  <si>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</si>
  <si>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</si>
  <si>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</si>
  <si>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</si>
  <si>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</si>
  <si>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</si>
  <si>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</si>
  <si>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</si>
  <si>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</si>
  <si>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</si>
  <si>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</si>
  <si>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</si>
  <si>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</si>
  <si>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</si>
  <si>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</si>
  <si>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</si>
  <si>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</si>
  <si>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</si>
  <si>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</si>
  <si>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</si>
  <si>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</si>
  <si>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</si>
  <si>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</si>
  <si>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</si>
  <si>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</si>
  <si>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</si>
  <si>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</si>
  <si>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</si>
  <si>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</si>
  <si>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</si>
  <si>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</si>
  <si>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</si>
  <si>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</si>
  <si>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</si>
  <si>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</si>
  <si>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</si>
  <si>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</si>
  <si>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</si>
  <si>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</si>
  <si>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</si>
  <si>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</si>
  <si>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</si>
  <si>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</si>
  <si>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</si>
  <si>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</si>
  <si>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</si>
  <si>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</si>
  <si>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</si>
  <si>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</si>
  <si>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</si>
  <si>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</si>
  <si>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</si>
  <si>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</si>
  <si>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</si>
  <si>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</si>
  <si>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</si>
  <si>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</si>
  <si>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</si>
  <si>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</si>
  <si>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</si>
  <si>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</si>
  <si>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</si>
  <si>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</si>
  <si>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</si>
  <si>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</si>
  <si>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</si>
  <si>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</si>
  <si>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</si>
  <si>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</si>
  <si>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</si>
  <si>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</si>
  <si>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</si>
  <si>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</si>
  <si>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</si>
  <si>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</si>
  <si>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</si>
  <si>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</si>
  <si>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</si>
  <si>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</si>
  <si>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</si>
  <si>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</si>
  <si>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</si>
  <si>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</si>
  <si>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</si>
  <si>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</si>
  <si>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</si>
  <si>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</si>
  <si>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</si>
  <si>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</si>
  <si>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</si>
  <si>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</si>
  <si>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</si>
  <si>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</si>
  <si>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</si>
  <si>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</si>
  <si>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</si>
  <si>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</si>
  <si>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</si>
  <si>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</si>
  <si>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</si>
  <si>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</si>
  <si>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</si>
  <si>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</si>
  <si>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</si>
  <si>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</si>
  <si>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</si>
  <si>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</si>
  <si>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</si>
  <si>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</si>
  <si>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</si>
  <si>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</si>
  <si>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</si>
  <si>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</si>
  <si>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</si>
  <si>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</si>
  <si>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</si>
  <si>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</si>
  <si>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</si>
  <si>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</si>
  <si>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</si>
  <si>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</si>
  <si>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</si>
  <si>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</si>
  <si>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</si>
  <si>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</si>
  <si>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</si>
  <si>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</si>
  <si>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</si>
  <si>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</si>
  <si>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</si>
  <si>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</si>
  <si>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</si>
  <si>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</si>
  <si>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</si>
  <si>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</si>
  <si>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</si>
  <si>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</si>
  <si>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</si>
  <si>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</si>
  <si>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</si>
  <si>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</si>
  <si>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</si>
  <si>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</si>
  <si>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</si>
  <si>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</si>
  <si>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</si>
  <si>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</si>
  <si>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</si>
  <si>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</si>
  <si>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</si>
  <si>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</si>
  <si>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</si>
  <si>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</si>
  <si>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</si>
  <si>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</si>
  <si>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</si>
  <si>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</si>
  <si>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</si>
  <si>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</si>
  <si>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</si>
  <si>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</si>
  <si>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</si>
  <si>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</si>
  <si>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</si>
  <si>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</si>
  <si>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</si>
  <si>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</si>
  <si>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</si>
  <si>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</si>
  <si>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</si>
  <si>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</si>
  <si>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</si>
  <si>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</si>
  <si>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</si>
  <si>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</si>
  <si>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</si>
  <si>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</si>
  <si>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</si>
  <si>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</si>
  <si>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</si>
  <si>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</si>
  <si>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</si>
  <si>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</si>
  <si>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</si>
  <si>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</si>
  <si>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</si>
  <si>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</si>
  <si>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</si>
  <si>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</si>
  <si>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</si>
  <si>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</si>
  <si>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</si>
  <si>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</si>
  <si>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</si>
  <si>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</si>
  <si>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</si>
  <si>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</si>
  <si>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</si>
  <si>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</si>
  <si>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</si>
  <si>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</si>
  <si>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</si>
  <si>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</si>
  <si>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</si>
  <si>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</si>
  <si>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</si>
  <si>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</si>
  <si>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</si>
  <si>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</si>
  <si>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</si>
  <si>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</si>
  <si>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</si>
  <si>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</si>
  <si>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</si>
  <si>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</si>
  <si>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</si>
  <si>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</si>
  <si>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</si>
  <si>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</si>
  <si>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</si>
  <si>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</si>
  <si>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</si>
  <si>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</si>
  <si>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</si>
  <si>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</si>
  <si>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</si>
  <si>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</si>
  <si>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</si>
  <si>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</si>
  <si>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</si>
  <si>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</si>
  <si>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</si>
  <si>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</si>
  <si>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</si>
  <si>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</si>
  <si>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</si>
  <si>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</si>
  <si>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</si>
  <si>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</si>
  <si>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</si>
  <si>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</si>
  <si>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</si>
  <si>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</si>
  <si>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</si>
  <si>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</si>
  <si>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</si>
  <si>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</si>
  <si>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</si>
  <si>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</si>
  <si>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</si>
  <si>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</si>
  <si>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</si>
  <si>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</si>
  <si>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</si>
  <si>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</si>
  <si>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</si>
  <si>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</si>
  <si>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</si>
  <si>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</si>
  <si>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</si>
  <si>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</si>
  <si>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</si>
  <si>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</si>
  <si>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</si>
  <si>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</si>
  <si>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</si>
  <si>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</si>
  <si>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</si>
  <si>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</si>
  <si>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</si>
  <si>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</si>
  <si>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</si>
  <si>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</si>
  <si>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</si>
  <si>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</si>
  <si>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</si>
  <si>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</si>
  <si>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</si>
  <si>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</si>
  <si>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</si>
  <si>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</si>
  <si>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</si>
  <si>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</si>
  <si>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</si>
  <si>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</si>
  <si>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</si>
  <si>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</si>
  <si>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</si>
  <si>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</si>
  <si>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</si>
  <si>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</si>
  <si>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</si>
  <si>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</si>
  <si>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</si>
  <si>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</si>
  <si>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</si>
  <si>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</si>
  <si>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</si>
  <si>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</si>
  <si>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</si>
  <si>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</si>
  <si>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</si>
  <si>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</si>
  <si>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</si>
  <si>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</si>
  <si>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</si>
  <si>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</si>
  <si>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</si>
  <si>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</si>
  <si>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</si>
  <si>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</si>
  <si>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</si>
  <si>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</si>
  <si>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</si>
  <si>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</si>
  <si>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</si>
  <si>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</si>
  <si>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</si>
  <si>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</si>
  <si>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</si>
  <si>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</si>
  <si>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</si>
  <si>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</si>
  <si>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</si>
  <si>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</si>
  <si>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</si>
  <si>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</si>
  <si>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</si>
  <si>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</si>
  <si>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</si>
  <si>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</si>
  <si>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</si>
  <si>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</si>
  <si>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</si>
  <si>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</si>
  <si>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</si>
  <si>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</si>
  <si>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</si>
  <si>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</si>
  <si>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</si>
  <si>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</si>
  <si>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</si>
  <si>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</si>
  <si>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</si>
  <si>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</si>
  <si>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</si>
  <si>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</si>
  <si>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</si>
  <si>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</si>
  <si>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</si>
  <si>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</si>
  <si>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</si>
  <si>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</si>
  <si>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</si>
  <si>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</si>
  <si>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</si>
  <si>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</si>
  <si>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</si>
  <si>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</si>
  <si>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</si>
  <si>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</si>
  <si>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</si>
  <si>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</si>
  <si>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</si>
  <si>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</si>
  <si>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</si>
  <si>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</si>
  <si>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</si>
  <si>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</si>
  <si>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</si>
  <si>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</si>
  <si>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</si>
  <si>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</si>
  <si>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</si>
  <si>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</si>
  <si>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</si>
  <si>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</si>
  <si>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</si>
  <si>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</si>
  <si>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</si>
  <si>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</si>
  <si>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</si>
  <si>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</si>
  <si>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</si>
  <si>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</si>
  <si>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</si>
  <si>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</si>
  <si>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</si>
  <si>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</si>
  <si>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</si>
  <si>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</si>
  <si>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</si>
  <si>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</si>
  <si>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</si>
  <si>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</si>
  <si>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</si>
  <si>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</si>
  <si>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</si>
  <si>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</si>
  <si>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</si>
  <si>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</si>
  <si>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</si>
  <si>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</si>
  <si>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</si>
  <si>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</si>
  <si>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</si>
  <si>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</si>
  <si>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</si>
  <si>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</si>
  <si>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</si>
  <si>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</si>
  <si>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</si>
  <si>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</si>
  <si>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</si>
  <si>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</si>
  <si>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</si>
  <si>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</si>
  <si>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</si>
  <si>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</si>
  <si>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</si>
  <si>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</si>
  <si>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</si>
  <si>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</si>
  <si>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</si>
  <si>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</si>
  <si>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</si>
  <si>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</si>
  <si>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</si>
  <si>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</si>
  <si>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</si>
  <si>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</si>
  <si>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</si>
  <si>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</si>
  <si>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</si>
  <si>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</si>
  <si>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</si>
  <si>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</si>
  <si>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</si>
  <si>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</si>
  <si>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</si>
  <si>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</si>
  <si>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</si>
  <si>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</si>
  <si>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</si>
  <si>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</si>
  <si>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</si>
  <si>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</si>
  <si>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</si>
  <si>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</si>
  <si>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</si>
  <si>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</si>
  <si>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</si>
  <si>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</si>
  <si>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</si>
  <si>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</si>
  <si>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</si>
  <si>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</si>
  <si>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</si>
  <si>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</si>
  <si>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</si>
  <si>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</si>
  <si>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</si>
  <si>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</si>
  <si>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</si>
  <si>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</si>
  <si>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</si>
  <si>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</si>
  <si>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</si>
  <si>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</si>
  <si>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</si>
  <si>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</si>
  <si>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</si>
  <si>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</si>
  <si>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</si>
  <si>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</si>
  <si>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</si>
  <si>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</si>
  <si>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</si>
  <si>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</si>
  <si>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</si>
  <si>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</si>
  <si>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</si>
  <si>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</si>
  <si>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</si>
  <si>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</si>
  <si>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</si>
  <si>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</si>
  <si>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</si>
  <si>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</si>
  <si>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</si>
  <si>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</si>
  <si>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</si>
  <si>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</si>
  <si>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</si>
  <si>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</si>
  <si>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</si>
  <si>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</si>
  <si>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</si>
  <si>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</si>
  <si>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</si>
  <si>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</si>
  <si>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</si>
  <si>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</si>
  <si>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</si>
  <si>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</si>
  <si>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</si>
  <si>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</si>
  <si>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</si>
  <si>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</si>
  <si>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</si>
  <si>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</si>
  <si>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</si>
  <si>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</si>
  <si>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</si>
  <si>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</si>
  <si>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</si>
  <si>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</si>
  <si>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</si>
  <si>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</si>
  <si>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</si>
  <si>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</si>
  <si>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</si>
  <si>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</si>
  <si>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</si>
  <si>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</si>
  <si>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</si>
  <si>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</si>
  <si>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</si>
  <si>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</si>
  <si>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</si>
  <si>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</si>
  <si>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</si>
  <si>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</si>
  <si>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</si>
  <si>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</si>
  <si>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</si>
  <si>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</si>
  <si>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</si>
  <si>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</si>
  <si>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</si>
  <si>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</si>
  <si>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</si>
  <si>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</si>
  <si>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</si>
  <si>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</si>
  <si>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</si>
  <si>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</si>
  <si>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</si>
  <si>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</si>
  <si>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</si>
  <si>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</si>
  <si>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</si>
  <si>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</si>
  <si>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</si>
  <si>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</si>
  <si>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</si>
  <si>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</si>
  <si>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</si>
  <si>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</si>
  <si>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</si>
  <si>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</si>
  <si>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</si>
  <si>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</si>
  <si>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</si>
  <si>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</si>
  <si>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</si>
  <si>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</si>
  <si>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</si>
  <si>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</si>
  <si>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</si>
  <si>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</si>
  <si>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</si>
  <si>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</si>
  <si>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</si>
  <si>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</si>
  <si>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</si>
  <si>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</si>
  <si>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</si>
  <si>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</si>
  <si>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</si>
  <si>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</si>
  <si>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</si>
  <si>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</si>
  <si>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</si>
  <si>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</si>
  <si>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</si>
  <si>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</si>
  <si>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</si>
  <si>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</si>
  <si>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</si>
  <si>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</si>
  <si>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</si>
  <si>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</si>
  <si>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</si>
  <si>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</si>
  <si>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</si>
  <si>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</si>
  <si>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</si>
  <si>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</si>
  <si>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</si>
  <si>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</si>
  <si>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</si>
  <si>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</si>
  <si>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</si>
  <si>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</si>
  <si>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</si>
  <si>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</si>
  <si>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</si>
  <si>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</si>
  <si>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</si>
  <si>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</si>
  <si>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</si>
  <si>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</si>
  <si>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</si>
  <si>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</si>
  <si>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</si>
  <si>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</si>
  <si>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</si>
  <si>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</si>
  <si>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</si>
  <si>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</si>
  <si>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</si>
  <si>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</si>
  <si>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</si>
  <si>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</si>
  <si>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</si>
  <si>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</si>
  <si>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</si>
  <si>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</si>
  <si>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</si>
  <si>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</si>
  <si>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</si>
  <si>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</si>
  <si>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</si>
  <si>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</si>
  <si>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</si>
  <si>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</si>
  <si>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</si>
  <si>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</si>
  <si>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</si>
  <si>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</si>
  <si>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</si>
  <si>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</si>
  <si>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</si>
  <si>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</si>
  <si>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</si>
  <si>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</si>
  <si>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</si>
  <si>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</si>
  <si>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</si>
  <si>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</si>
  <si>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</si>
  <si>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</si>
  <si>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</si>
  <si>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</si>
  <si>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</si>
  <si>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</si>
  <si>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</si>
  <si>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</si>
  <si>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</si>
  <si>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</si>
  <si>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</si>
  <si>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</si>
  <si>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</si>
  <si>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</si>
  <si>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</si>
  <si>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</si>
  <si>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</si>
  <si>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</si>
  <si>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</si>
  <si>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</si>
  <si>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</si>
  <si>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</si>
  <si>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</si>
  <si>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</si>
  <si>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</si>
  <si>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</si>
  <si>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</si>
  <si>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</si>
  <si>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</si>
  <si>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</si>
  <si>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</si>
  <si>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</si>
  <si>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</si>
  <si>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</si>
  <si>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</si>
  <si>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</si>
  <si>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</si>
  <si>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</si>
  <si>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</si>
  <si>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</si>
  <si>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</si>
  <si>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</si>
  <si>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</si>
  <si>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</si>
  <si>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</si>
  <si>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</si>
  <si>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</si>
  <si>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</si>
  <si>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</si>
  <si>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</si>
  <si>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</si>
  <si>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</si>
  <si>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</si>
  <si>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</si>
  <si>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</si>
  <si>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</si>
  <si>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</si>
  <si>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</si>
  <si>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</si>
  <si>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</si>
  <si>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</si>
  <si>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</si>
  <si>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</si>
  <si>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</si>
  <si>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</si>
  <si>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</si>
  <si>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</si>
  <si>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</si>
  <si>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</si>
  <si>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</si>
  <si>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</si>
  <si>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</si>
  <si>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</si>
  <si>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</si>
  <si>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</si>
  <si>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</si>
  <si>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</si>
  <si>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</si>
  <si>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</si>
  <si>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</si>
  <si>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</si>
  <si>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</si>
  <si>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</si>
  <si>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</si>
  <si>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</si>
  <si>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</si>
  <si>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</si>
  <si>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</si>
  <si>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</si>
  <si>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</si>
  <si>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</si>
  <si>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</si>
  <si>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</si>
  <si>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</si>
  <si>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</si>
  <si>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</si>
  <si>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</si>
  <si>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</si>
  <si>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</si>
  <si>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</si>
  <si>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</si>
  <si>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</si>
  <si>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</si>
  <si>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</si>
  <si>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</si>
  <si>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</si>
  <si>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</si>
  <si>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</si>
  <si>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</si>
  <si>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</si>
  <si>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</si>
  <si>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</si>
  <si>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</si>
  <si>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</si>
  <si>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</si>
  <si>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</si>
  <si>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</si>
  <si>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</si>
  <si>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</si>
  <si>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</si>
  <si>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</si>
  <si>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</si>
  <si>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</si>
  <si>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</si>
  <si>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</si>
  <si>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</si>
  <si>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</si>
  <si>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</si>
  <si>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</si>
  <si>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</si>
  <si>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</si>
  <si>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</si>
  <si>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</si>
  <si>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</si>
  <si>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</si>
  <si>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</si>
  <si>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</si>
  <si>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</si>
  <si>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</si>
  <si>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</si>
  <si>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</si>
  <si>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</si>
  <si>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</si>
  <si>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</si>
  <si>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</si>
  <si>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</si>
  <si>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</si>
  <si>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</si>
  <si>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</si>
  <si>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</si>
  <si>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</si>
  <si>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</si>
  <si>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</si>
  <si>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</si>
  <si>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</si>
  <si>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</si>
  <si>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</si>
  <si>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</si>
  <si>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</si>
  <si>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</si>
  <si>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</si>
  <si>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</si>
  <si>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</si>
  <si>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</si>
  <si>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</si>
  <si>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</si>
  <si>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</si>
  <si>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</si>
  <si>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</si>
  <si>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</si>
  <si>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</si>
  <si>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</si>
  <si>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</si>
  <si>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</si>
  <si>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</si>
  <si>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</si>
  <si>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</si>
  <si>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</si>
  <si>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</si>
  <si>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</si>
  <si>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</si>
  <si>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</si>
  <si>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</si>
  <si>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</si>
  <si>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</si>
  <si>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</si>
  <si>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</si>
  <si>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</si>
  <si>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</si>
  <si>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</si>
  <si>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</si>
  <si>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</si>
  <si>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</si>
  <si>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</si>
  <si>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</si>
  <si>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</si>
  <si>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</si>
  <si>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</si>
  <si>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</si>
  <si>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</si>
  <si>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</si>
  <si>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</si>
  <si>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</si>
  <si>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</si>
  <si>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</si>
  <si>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</si>
  <si>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</si>
  <si>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</si>
  <si>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</si>
  <si>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</si>
  <si>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</si>
  <si>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</si>
  <si>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</si>
  <si>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</si>
  <si>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</si>
  <si>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</si>
  <si>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</si>
  <si>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</si>
  <si>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</si>
  <si>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</si>
  <si>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</si>
  <si>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</si>
  <si>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</si>
  <si>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</si>
  <si>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</si>
  <si>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</si>
  <si>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</si>
  <si>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</si>
  <si>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</si>
  <si>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</si>
  <si>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</si>
  <si>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</si>
  <si>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</si>
  <si>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</si>
  <si>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</si>
  <si>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</si>
  <si>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</si>
  <si>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</si>
  <si>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</si>
  <si>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</si>
  <si>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</si>
  <si>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</si>
  <si>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</si>
  <si>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</si>
  <si>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</si>
  <si>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</si>
  <si>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</si>
  <si>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</si>
  <si>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</si>
  <si>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</si>
  <si>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</si>
  <si>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</si>
  <si>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</si>
  <si>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</si>
  <si>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</si>
  <si>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</si>
  <si>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</si>
  <si>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</si>
  <si>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</si>
  <si>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</si>
  <si>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</si>
  <si>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</si>
  <si>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</si>
  <si>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</si>
  <si>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</si>
  <si>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</si>
  <si>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</si>
  <si>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</si>
  <si>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</si>
  <si>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</si>
  <si>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</si>
  <si>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</si>
  <si>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</si>
  <si>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</si>
  <si>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</si>
  <si>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</si>
  <si>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</si>
  <si>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</si>
  <si>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</si>
  <si>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</si>
  <si>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</si>
  <si>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</si>
  <si>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</si>
  <si>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</si>
  <si>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</si>
  <si>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</si>
  <si>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</si>
  <si>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</si>
  <si>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</si>
  <si>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</si>
  <si>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</si>
  <si>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</si>
  <si>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</si>
  <si>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</si>
  <si>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</si>
  <si>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</si>
  <si>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</si>
  <si>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</si>
  <si>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</si>
  <si>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</si>
  <si>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</si>
  <si>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</si>
  <si>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</si>
  <si>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</si>
  <si>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</si>
  <si>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</si>
  <si>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</si>
  <si>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</si>
  <si>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</si>
  <si>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</si>
  <si>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</si>
  <si>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</si>
  <si>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</si>
  <si>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</si>
  <si>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</si>
  <si>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</si>
  <si>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</si>
  <si>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</si>
  <si>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</si>
  <si>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</si>
  <si>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</si>
  <si>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</si>
  <si>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</si>
  <si>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</si>
  <si>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</si>
  <si>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</si>
  <si>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</si>
  <si>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</si>
  <si>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</si>
  <si>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</si>
  <si>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</si>
  <si>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</si>
  <si>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</si>
  <si>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</si>
  <si>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</si>
  <si>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</si>
  <si>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</si>
  <si>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</si>
  <si>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</si>
  <si>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</si>
  <si>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</si>
  <si>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</si>
  <si>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</si>
  <si>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</si>
  <si>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</si>
  <si>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</si>
  <si>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</si>
  <si>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</si>
  <si>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</si>
  <si>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</si>
  <si>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</si>
  <si>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</si>
  <si>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</si>
  <si>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</si>
  <si>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</si>
  <si>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</si>
  <si>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</si>
  <si>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</si>
  <si>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</si>
  <si>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</si>
  <si>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</si>
  <si>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</si>
  <si>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</si>
  <si>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</si>
  <si>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</si>
  <si>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</si>
  <si>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</si>
  <si>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</si>
  <si>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</si>
  <si>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</si>
  <si>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</si>
  <si>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</si>
  <si>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</si>
  <si>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</si>
  <si>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</si>
  <si>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</si>
  <si>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</si>
  <si>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</si>
  <si>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</si>
  <si>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</si>
  <si>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</si>
  <si>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</si>
  <si>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</si>
  <si>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</si>
  <si>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</si>
  <si>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</si>
  <si>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</si>
  <si>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</si>
  <si>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</si>
  <si>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</si>
  <si>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</si>
  <si>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</si>
  <si>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</si>
  <si>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</si>
  <si>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</si>
  <si>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</si>
  <si>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</si>
  <si>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</si>
  <si>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</si>
  <si>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</si>
  <si>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</si>
  <si>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</si>
  <si>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</si>
  <si>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</si>
  <si>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</si>
  <si>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</si>
  <si>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</si>
  <si>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</si>
  <si>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</si>
  <si>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</si>
  <si>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</si>
  <si>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</si>
  <si>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</si>
  <si>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</si>
  <si>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</si>
  <si>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</si>
  <si>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</si>
  <si>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</si>
  <si>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</si>
  <si>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</si>
  <si>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</si>
  <si>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</si>
  <si>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</si>
  <si>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</si>
  <si>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</si>
  <si>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</si>
  <si>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</si>
  <si>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</si>
  <si>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</si>
  <si>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</si>
  <si>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</si>
  <si>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</si>
  <si>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</si>
  <si>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</si>
  <si>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</si>
  <si>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</si>
  <si>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</si>
  <si>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</si>
  <si>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</si>
  <si>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</si>
  <si>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</si>
  <si>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</si>
  <si>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</si>
  <si>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</si>
  <si>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</si>
  <si>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</si>
  <si>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</si>
  <si>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</si>
  <si>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</si>
  <si>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</si>
  <si>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</si>
  <si>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</si>
  <si>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</si>
  <si>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</si>
  <si>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</si>
  <si>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</si>
  <si>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</si>
  <si>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</si>
  <si>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</si>
  <si>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</si>
  <si>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</si>
  <si>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</si>
  <si>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</si>
  <si>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</si>
  <si>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</si>
  <si>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</si>
  <si>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</si>
  <si>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</si>
  <si>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</si>
  <si>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</si>
  <si>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</si>
  <si>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</si>
  <si>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</si>
  <si>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</si>
  <si>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</si>
  <si>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</si>
  <si>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</si>
  <si>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</si>
  <si>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</si>
  <si>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</si>
  <si>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</si>
  <si>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</si>
  <si>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</si>
  <si>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</si>
  <si>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</si>
  <si>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</si>
  <si>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</si>
  <si>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</si>
  <si>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</si>
  <si>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</si>
  <si>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</si>
  <si>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</si>
  <si>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</si>
  <si>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</si>
  <si>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</si>
  <si>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</si>
  <si>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</si>
  <si>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</si>
  <si>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</si>
  <si>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</si>
  <si>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</si>
  <si>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</si>
  <si>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</si>
  <si>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</si>
  <si>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</si>
  <si>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</si>
  <si>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</si>
  <si>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</si>
  <si>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</si>
  <si>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</si>
  <si>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</si>
  <si>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</si>
  <si>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</si>
  <si>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</si>
  <si>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</si>
  <si>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</si>
  <si>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</si>
  <si>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</si>
  <si>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</si>
  <si>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</si>
  <si>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</si>
  <si>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</si>
  <si>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</si>
  <si>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</si>
  <si>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</si>
  <si>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</si>
  <si>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</si>
  <si>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</si>
  <si>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</si>
  <si>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</si>
  <si>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</si>
  <si>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</si>
  <si>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</si>
  <si>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</si>
  <si>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</si>
  <si>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</si>
  <si>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</si>
  <si>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</si>
  <si>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</si>
  <si>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</si>
  <si>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</si>
  <si>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</si>
  <si>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</si>
  <si>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</si>
  <si>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</si>
  <si>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</si>
  <si>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</si>
  <si>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</si>
  <si>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</si>
  <si>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</si>
  <si>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</si>
  <si>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</si>
  <si>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</si>
  <si>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</si>
  <si>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</si>
  <si>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</si>
  <si>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</si>
  <si>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</si>
  <si>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</si>
  <si>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</si>
  <si>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</si>
  <si>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</si>
  <si>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</si>
  <si>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</si>
  <si>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</si>
  <si>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</si>
  <si>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</si>
  <si>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</si>
  <si>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</si>
  <si>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</si>
  <si>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</si>
  <si>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</si>
  <si>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</si>
  <si>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</si>
  <si>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</si>
  <si>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</si>
  <si>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</si>
  <si>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</si>
  <si>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</si>
  <si>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</si>
  <si>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</si>
  <si>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</si>
  <si>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</si>
  <si>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</si>
  <si>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</si>
  <si>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</si>
  <si>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</si>
  <si>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</si>
  <si>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</si>
  <si>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</si>
  <si>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</si>
  <si>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</si>
  <si>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</si>
  <si>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</si>
  <si>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</si>
  <si>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</si>
  <si>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</si>
  <si>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</si>
  <si>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</si>
  <si>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</si>
  <si>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</si>
  <si>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</si>
  <si>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</si>
  <si>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</si>
  <si>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</si>
  <si>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</si>
  <si>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</si>
  <si>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</si>
  <si>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</si>
  <si>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</si>
  <si>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</si>
  <si>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</si>
  <si>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</si>
  <si>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</si>
  <si>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</si>
  <si>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</si>
  <si>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</si>
  <si>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</si>
  <si>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</si>
  <si>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</si>
  <si>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</si>
  <si>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</si>
  <si>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</si>
  <si>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</si>
  <si>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</si>
  <si>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</si>
  <si>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</si>
  <si>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</si>
  <si>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</si>
  <si>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</si>
  <si>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</si>
  <si>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</si>
  <si>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</si>
  <si>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</si>
  <si>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</si>
  <si>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</si>
  <si>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</si>
  <si>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</si>
  <si>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</si>
  <si>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</si>
  <si>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</si>
  <si>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</si>
  <si>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</si>
  <si>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</si>
  <si>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</si>
  <si>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</si>
  <si>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</si>
  <si>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</si>
  <si>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</si>
  <si>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</si>
  <si>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</si>
  <si>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</si>
  <si>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</si>
  <si>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</si>
  <si>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</si>
  <si>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</si>
  <si>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</si>
  <si>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</si>
  <si>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</si>
  <si>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</si>
  <si>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</si>
  <si>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</si>
  <si>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</si>
  <si>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</si>
  <si>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</si>
  <si>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</si>
  <si>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</si>
  <si>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</si>
  <si>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</si>
  <si>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</si>
  <si>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</si>
  <si>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</si>
  <si>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</si>
  <si>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</si>
  <si>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</si>
  <si>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</si>
  <si>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</si>
  <si>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</si>
  <si>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</si>
  <si>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</si>
  <si>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</si>
  <si>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</si>
  <si>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</si>
  <si>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</si>
  <si>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</si>
  <si>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</si>
  <si>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</si>
  <si>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</si>
  <si>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</si>
  <si>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</si>
  <si>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</si>
  <si>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</si>
  <si>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</si>
  <si>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</si>
  <si>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</si>
  <si>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</si>
  <si>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</si>
  <si>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</si>
  <si>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</si>
  <si>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</si>
  <si>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</si>
  <si>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</si>
  <si>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</si>
  <si>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</si>
  <si>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</si>
  <si>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</si>
  <si>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</si>
  <si>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</si>
  <si>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</si>
  <si>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</si>
  <si>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</si>
  <si>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</si>
  <si>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</si>
  <si>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</si>
  <si>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</si>
  <si>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</si>
  <si>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</si>
  <si>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</si>
  <si>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</si>
  <si>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</si>
  <si>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</si>
  <si>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</si>
  <si>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</si>
  <si>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</si>
  <si>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</si>
  <si>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</si>
  <si>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</si>
  <si>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</si>
  <si>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</si>
  <si>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</si>
  <si>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</si>
  <si>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</si>
  <si>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</si>
  <si>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</si>
  <si>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</si>
  <si>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</si>
  <si>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</si>
  <si>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</si>
  <si>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</si>
  <si>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</si>
  <si>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</si>
  <si>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</si>
  <si>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</si>
  <si>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</si>
  <si>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</si>
  <si>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</si>
  <si>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</si>
  <si>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</si>
  <si>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</si>
  <si>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</si>
  <si>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</si>
  <si>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</si>
  <si>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</si>
  <si>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</si>
  <si>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</si>
  <si>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</si>
  <si>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</si>
  <si>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</si>
  <si>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</si>
  <si>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</si>
  <si>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</si>
  <si>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</si>
  <si>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</si>
  <si>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</si>
  <si>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</si>
  <si>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</si>
  <si>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</si>
  <si>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</si>
  <si>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</si>
  <si>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</si>
  <si>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</si>
  <si>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</si>
  <si>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</si>
  <si>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</si>
  <si>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</si>
  <si>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</si>
  <si>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</si>
  <si>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</si>
  <si>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</si>
  <si>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</si>
  <si>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</si>
  <si>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</si>
  <si>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</si>
  <si>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</si>
  <si>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</si>
  <si>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</si>
  <si>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</si>
  <si>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</si>
  <si>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</si>
  <si>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</si>
  <si>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</si>
  <si>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</si>
  <si>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</si>
  <si>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</si>
  <si>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</si>
  <si>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</si>
  <si>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</si>
  <si>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</si>
  <si>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</si>
  <si>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</si>
  <si>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</si>
  <si>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</si>
  <si>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</si>
  <si>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</si>
  <si>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</si>
  <si>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</si>
  <si>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</si>
  <si>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</si>
  <si>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</si>
  <si>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</si>
  <si>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</si>
  <si>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</si>
  <si>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</si>
  <si>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</si>
  <si>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</si>
  <si>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</si>
  <si>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</si>
  <si>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</si>
  <si>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</si>
  <si>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</si>
  <si>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</si>
  <si>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</si>
  <si>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</si>
  <si>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</si>
  <si>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</si>
  <si>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</si>
  <si>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</si>
  <si>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</si>
  <si>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</si>
  <si>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</si>
  <si>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</si>
  <si>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</si>
  <si>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</si>
  <si>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</si>
  <si>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</si>
  <si>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</si>
  <si>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</si>
  <si>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</si>
  <si>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</si>
  <si>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</si>
  <si>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</si>
  <si>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</si>
  <si>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</si>
  <si>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</si>
  <si>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</si>
  <si>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</si>
  <si>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</si>
  <si>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</si>
  <si>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</si>
  <si>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</si>
  <si>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</si>
  <si>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</si>
  <si>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</si>
  <si>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</si>
  <si>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</si>
  <si>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</si>
  <si>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</si>
  <si>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</si>
  <si>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</si>
  <si>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</si>
  <si>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</si>
  <si>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</si>
  <si>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</si>
  <si>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</si>
  <si>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</si>
  <si>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</si>
  <si>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</si>
  <si>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</si>
  <si>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</si>
  <si>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</si>
  <si>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</si>
  <si>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</si>
  <si>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</si>
  <si>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</si>
  <si>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</si>
  <si>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</si>
  <si>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</si>
  <si>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</si>
  <si>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</si>
  <si>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</si>
  <si>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</si>
  <si>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</si>
  <si>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</si>
  <si>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</si>
  <si>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</si>
  <si>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</si>
  <si>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</si>
  <si>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</si>
  <si>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</si>
  <si>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</si>
  <si>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</si>
  <si>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</si>
  <si>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</si>
  <si>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</si>
  <si>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</si>
  <si>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</si>
  <si>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</si>
  <si>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</si>
  <si>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</si>
  <si>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</si>
  <si>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</si>
  <si>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</si>
  <si>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</si>
  <si>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</si>
  <si>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</si>
  <si>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</si>
  <si>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</si>
  <si>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</si>
  <si>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</si>
  <si>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</si>
  <si>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</si>
  <si>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</si>
  <si>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</si>
  <si>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</si>
  <si>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</si>
  <si>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</si>
  <si>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</si>
  <si>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</si>
  <si>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</si>
  <si>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</si>
  <si>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</si>
  <si>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</si>
  <si>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</si>
  <si>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</si>
  <si>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</si>
  <si>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</si>
  <si>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</si>
  <si>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</si>
  <si>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</si>
  <si>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</si>
  <si>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</si>
  <si>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</si>
  <si>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</si>
  <si>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</si>
  <si>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</si>
  <si>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</si>
  <si>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</si>
  <si>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</si>
  <si>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</si>
  <si>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</si>
  <si>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</si>
  <si>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</si>
  <si>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</si>
  <si>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</si>
  <si>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</si>
  <si>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</si>
  <si>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</si>
  <si>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</si>
  <si>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</si>
  <si>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</si>
  <si>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</si>
  <si>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</si>
  <si>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</si>
  <si>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</si>
  <si>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</si>
  <si>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</si>
  <si>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</si>
  <si>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</si>
  <si>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</si>
  <si>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</si>
  <si>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</si>
  <si>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</si>
  <si>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</si>
  <si>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</si>
  <si>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</si>
  <si>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</si>
  <si>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</si>
  <si>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</si>
  <si>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</si>
  <si>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</si>
  <si>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</si>
  <si>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</si>
  <si>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</si>
  <si>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</si>
  <si>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</si>
  <si>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</si>
  <si>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</si>
  <si>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</si>
  <si>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</si>
  <si>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</si>
  <si>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</si>
  <si>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</si>
  <si>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</si>
  <si>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</si>
  <si>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</si>
  <si>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</si>
  <si>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</si>
  <si>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</si>
  <si>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</si>
  <si>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</si>
  <si>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</si>
  <si>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</si>
  <si>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</si>
  <si>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</si>
  <si>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</si>
  <si>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</si>
  <si>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</si>
  <si>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</si>
  <si>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</si>
  <si>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</si>
  <si>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</si>
  <si>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</si>
  <si>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</si>
  <si>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</si>
  <si>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</si>
  <si>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</si>
  <si>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</si>
  <si>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</si>
  <si>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</si>
  <si>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</si>
  <si>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</si>
  <si>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</si>
  <si>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</si>
  <si>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</si>
  <si>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</si>
  <si>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</si>
  <si>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</si>
  <si>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</si>
  <si>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</si>
  <si>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</si>
  <si>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</si>
  <si>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</si>
  <si>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</si>
  <si>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</si>
  <si>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</si>
  <si>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</si>
  <si>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</si>
  <si>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</si>
  <si>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</si>
  <si>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</si>
  <si>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</si>
  <si>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</si>
  <si>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</si>
  <si>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</si>
  <si>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</si>
  <si>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</si>
  <si>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</si>
  <si>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</si>
  <si>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</si>
  <si>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</si>
  <si>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</si>
  <si>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</si>
  <si>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</si>
  <si>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</si>
  <si>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</si>
  <si>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</si>
  <si>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</si>
  <si>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</si>
  <si>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</si>
  <si>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</si>
  <si>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</si>
  <si>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</si>
  <si>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</si>
  <si>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</si>
  <si>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</si>
  <si>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</si>
  <si>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</si>
  <si>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</si>
  <si>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</si>
  <si>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</si>
  <si>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</si>
  <si>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</si>
  <si>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</si>
  <si>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</si>
  <si>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</si>
  <si>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</si>
  <si>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</si>
  <si>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</si>
  <si>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</si>
  <si>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</si>
  <si>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</si>
  <si>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</si>
  <si>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</si>
  <si>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</si>
  <si>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</si>
  <si>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</si>
  <si>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</si>
  <si>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</si>
  <si>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</si>
  <si>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</si>
  <si>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</si>
  <si>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</si>
  <si>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</si>
  <si>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</si>
  <si>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</si>
  <si>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</si>
  <si>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</si>
  <si>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</si>
  <si>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</si>
  <si>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</si>
  <si>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</si>
  <si>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</si>
  <si>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</si>
  <si>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</si>
  <si>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</si>
  <si>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</si>
  <si>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</si>
  <si>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</si>
  <si>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</si>
  <si>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</si>
  <si>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</si>
  <si>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</si>
  <si>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</si>
  <si>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</si>
  <si>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</si>
  <si>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</si>
  <si>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</si>
  <si>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</si>
  <si>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</si>
  <si>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</si>
  <si>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</si>
  <si>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</si>
  <si>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</si>
  <si>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</si>
  <si>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</si>
  <si>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</si>
  <si>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</si>
  <si>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</si>
  <si>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</si>
  <si>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</si>
  <si>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</si>
  <si>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</si>
  <si>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</si>
  <si>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</si>
  <si>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</si>
  <si>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</si>
  <si>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</si>
  <si>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</si>
  <si>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</si>
  <si>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</si>
  <si>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</si>
  <si>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</si>
  <si>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</si>
  <si>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</si>
  <si>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</si>
  <si>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</si>
  <si>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</si>
  <si>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</si>
  <si>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</si>
  <si>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</si>
  <si>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</si>
  <si>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</si>
  <si>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</si>
  <si>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</si>
  <si>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</si>
  <si>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</si>
  <si>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</si>
  <si>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</si>
  <si>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</si>
  <si>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</si>
  <si>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</si>
  <si>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</si>
  <si>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</si>
  <si>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</si>
  <si>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</si>
  <si>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</si>
  <si>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</si>
  <si>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</si>
  <si>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</si>
  <si>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</si>
  <si>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</si>
  <si>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</si>
  <si>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</si>
  <si>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</si>
  <si>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</si>
  <si>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</si>
  <si>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</si>
  <si>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</si>
  <si>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</si>
  <si>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</si>
  <si>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</si>
  <si>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</si>
  <si>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</si>
  <si>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</si>
  <si>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</si>
  <si>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</si>
  <si>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</si>
  <si>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</si>
  <si>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</si>
  <si>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</si>
  <si>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</si>
  <si>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</si>
  <si>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</si>
  <si>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</si>
  <si>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</si>
  <si>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</si>
  <si>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</si>
  <si>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</si>
  <si>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</si>
  <si>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</si>
  <si>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</si>
  <si>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</si>
  <si>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</si>
  <si>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</si>
  <si>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</si>
  <si>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</si>
  <si>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</si>
  <si>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</si>
  <si>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</si>
  <si>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</si>
  <si>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</si>
  <si>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</si>
  <si>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</si>
  <si>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</si>
  <si>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</si>
  <si>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</si>
  <si>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</si>
  <si>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</si>
  <si>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</si>
  <si>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</si>
  <si>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</si>
  <si>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</si>
  <si>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</si>
  <si>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</si>
  <si>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</si>
  <si>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</si>
  <si>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</si>
  <si>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</si>
  <si>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</si>
  <si>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</si>
  <si>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</si>
  <si>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</si>
  <si>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</si>
  <si>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</si>
  <si>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</si>
  <si>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</si>
  <si>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</si>
  <si>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</si>
  <si>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</si>
  <si>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</si>
  <si>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</si>
  <si>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</si>
  <si>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</si>
  <si>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</si>
  <si>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</si>
  <si>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</si>
  <si>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</si>
  <si>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</si>
  <si>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</si>
  <si>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</si>
  <si>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</si>
  <si>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</si>
  <si>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</si>
  <si>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</si>
  <si>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</si>
  <si>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</si>
  <si>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</si>
  <si>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</si>
  <si>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</si>
  <si>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</si>
  <si>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</si>
  <si>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</si>
  <si>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</si>
  <si>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</si>
  <si>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</si>
  <si>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</si>
  <si>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</si>
  <si>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</si>
  <si>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</si>
  <si>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</si>
  <si>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</si>
  <si>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</si>
  <si>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</si>
  <si>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</si>
  <si>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</si>
  <si>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</si>
  <si>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</si>
  <si>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</si>
  <si>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</si>
  <si>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</si>
  <si>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</si>
  <si>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</si>
  <si>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</si>
  <si>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</si>
  <si>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</si>
  <si>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</si>
  <si>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</si>
  <si>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</si>
  <si>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</si>
  <si>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</si>
  <si>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</si>
  <si>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</si>
  <si>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</si>
  <si>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</si>
  <si>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</si>
  <si>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</si>
  <si>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</si>
  <si>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</si>
  <si>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</si>
  <si>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</si>
  <si>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</si>
  <si>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</si>
  <si>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</si>
  <si>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</si>
  <si>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</si>
  <si>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</si>
  <si>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</si>
  <si>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</si>
  <si>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</si>
  <si>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</si>
  <si>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</si>
  <si>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</si>
  <si>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</si>
  <si>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</si>
  <si>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</si>
  <si>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</si>
  <si>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</si>
  <si>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</si>
  <si>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</si>
  <si>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</si>
  <si>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</si>
  <si>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</si>
  <si>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</si>
  <si>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</si>
  <si>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</si>
  <si>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</si>
  <si>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</si>
  <si>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</si>
  <si>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</si>
  <si>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</si>
  <si>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</si>
  <si>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</si>
  <si>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</si>
  <si>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</si>
  <si>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</si>
  <si>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</si>
  <si>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</si>
  <si>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</si>
  <si>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</si>
  <si>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</si>
  <si>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</si>
  <si>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</si>
  <si>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</si>
  <si>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</si>
  <si>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</si>
  <si>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</si>
  <si>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</si>
  <si>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</si>
  <si>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</si>
  <si>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</si>
  <si>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</si>
  <si>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</si>
  <si>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</si>
  <si>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</si>
  <si>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</si>
  <si>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</si>
  <si>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</si>
  <si>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</si>
  <si>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</si>
  <si>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</si>
  <si>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</si>
  <si>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</si>
  <si>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</si>
  <si>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</si>
  <si>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</si>
  <si>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</si>
  <si>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</si>
  <si>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</si>
  <si>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</si>
  <si>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</si>
  <si>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</si>
  <si>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</si>
  <si>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</si>
  <si>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</si>
  <si>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</si>
  <si>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</si>
  <si>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</si>
  <si>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</si>
  <si>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</si>
  <si>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</si>
  <si>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</si>
  <si>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</si>
  <si>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</si>
  <si>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</si>
  <si>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</si>
  <si>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</si>
  <si>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</si>
  <si>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</si>
  <si>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</si>
  <si>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</si>
  <si>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</si>
  <si>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</si>
  <si>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</si>
  <si>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</si>
  <si>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</si>
  <si>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</si>
  <si>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</si>
  <si>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</si>
  <si>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</si>
  <si>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</si>
  <si>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</si>
  <si>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</si>
  <si>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</si>
  <si>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</si>
  <si>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</si>
  <si>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</si>
  <si>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</si>
  <si>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</si>
  <si>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</si>
  <si>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</si>
  <si>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</si>
  <si>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</si>
  <si>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</si>
  <si>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</si>
  <si>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</si>
  <si>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</si>
  <si>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</si>
  <si>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</si>
  <si>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</si>
  <si>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</si>
  <si>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</si>
  <si>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</si>
  <si>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</si>
  <si>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</si>
  <si>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</si>
  <si>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</si>
  <si>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</si>
  <si>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</si>
  <si>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</si>
  <si>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</si>
  <si>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</si>
  <si>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</si>
  <si>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</si>
  <si>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</si>
  <si>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</si>
  <si>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</si>
  <si>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</si>
  <si>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</si>
  <si>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</si>
  <si>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</si>
  <si>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</si>
  <si>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</si>
  <si>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</si>
  <si>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</si>
  <si>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</si>
  <si>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</si>
  <si>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</si>
  <si>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</si>
  <si>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</si>
  <si>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</si>
  <si>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</si>
  <si>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</si>
  <si>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</si>
  <si>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</si>
  <si>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</si>
  <si>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</si>
  <si>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</si>
  <si>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</si>
  <si>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</si>
  <si>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</si>
  <si>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</si>
  <si>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</si>
  <si>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</si>
  <si>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</si>
  <si>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</si>
  <si>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</si>
  <si>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</si>
  <si>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</si>
  <si>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</si>
  <si>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</si>
  <si>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</si>
  <si>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</si>
  <si>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</si>
  <si>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</si>
  <si>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</si>
  <si>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</si>
  <si>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</si>
  <si>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</si>
  <si>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</si>
  <si>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</si>
  <si>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</si>
  <si>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</si>
  <si>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</si>
  <si>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</si>
  <si>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</si>
  <si>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</si>
  <si>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</si>
  <si>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</si>
  <si>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</si>
  <si>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</si>
  <si>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</si>
  <si>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</si>
  <si>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</si>
  <si>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</si>
  <si>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</si>
  <si>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</si>
  <si>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</si>
  <si>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</si>
  <si>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</si>
  <si>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</si>
  <si>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</si>
  <si>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</si>
  <si>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</si>
  <si>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</si>
  <si>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</si>
  <si>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</si>
  <si>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</si>
  <si>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</si>
  <si>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</si>
  <si>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</si>
  <si>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</si>
  <si>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</si>
  <si>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</si>
  <si>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</si>
  <si>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</si>
  <si>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</si>
  <si>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</si>
  <si>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</si>
  <si>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</si>
  <si>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</si>
  <si>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</si>
  <si>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</si>
  <si>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</si>
  <si>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</si>
  <si>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</si>
  <si>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</si>
  <si>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</si>
  <si>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</si>
  <si>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</si>
  <si>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</si>
  <si>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</si>
  <si>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</si>
  <si>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</si>
  <si>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</si>
  <si>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</si>
  <si>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</si>
  <si>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</si>
  <si>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</si>
  <si>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</si>
  <si>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</si>
  <si>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</si>
  <si>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</si>
  <si>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</si>
  <si>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</si>
  <si>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</si>
  <si>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</si>
  <si>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</si>
  <si>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</si>
  <si>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</si>
  <si>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</si>
  <si>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</si>
  <si>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</si>
  <si>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</si>
  <si>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</si>
  <si>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</si>
  <si>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</si>
  <si>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</si>
  <si>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</si>
  <si>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</si>
  <si>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</si>
  <si>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</si>
  <si>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</si>
  <si>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</si>
  <si>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</si>
  <si>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</si>
  <si>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</si>
  <si>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</si>
  <si>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</si>
  <si>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</si>
  <si>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</si>
  <si>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</si>
  <si>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</si>
  <si>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</si>
  <si>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</si>
  <si>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</si>
  <si>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</si>
  <si>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</si>
  <si>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</si>
  <si>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</si>
  <si>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</si>
  <si>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</si>
  <si>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</si>
  <si>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</si>
  <si>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</si>
  <si>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</si>
  <si>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</si>
  <si>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</si>
  <si>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</si>
  <si>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</si>
  <si>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</si>
  <si>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</si>
  <si>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</si>
  <si>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</si>
  <si>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</si>
  <si>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</si>
  <si>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</si>
  <si>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</si>
  <si>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</si>
  <si>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</si>
  <si>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</si>
  <si>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</si>
  <si>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</si>
  <si>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</si>
  <si>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</si>
  <si>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</si>
  <si>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</si>
  <si>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</si>
  <si>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</si>
  <si>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</si>
  <si>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</si>
  <si>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</si>
  <si>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</si>
  <si>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</si>
  <si>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</si>
  <si>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</si>
  <si>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</si>
  <si>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</si>
  <si>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</si>
  <si>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</si>
  <si>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</si>
  <si>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</si>
  <si>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</si>
  <si>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</si>
  <si>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</si>
  <si>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</si>
  <si>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</si>
  <si>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</si>
  <si>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</si>
  <si>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</si>
  <si>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</si>
  <si>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</si>
  <si>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</si>
  <si>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</si>
  <si>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</si>
  <si>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</si>
  <si>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</si>
  <si>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</si>
  <si>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</si>
  <si>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</si>
  <si>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</si>
  <si>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</si>
  <si>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</si>
  <si>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</si>
  <si>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</si>
  <si>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</si>
  <si>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</si>
  <si>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</si>
  <si>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</si>
  <si>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</si>
  <si>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</si>
  <si>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</si>
  <si>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</si>
  <si>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</si>
  <si>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</si>
  <si>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</si>
  <si>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</si>
  <si>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</si>
  <si>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</si>
  <si>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</si>
  <si>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</si>
  <si>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</si>
  <si>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</si>
  <si>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</si>
  <si>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</si>
  <si>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</si>
  <si>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</si>
  <si>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</si>
  <si>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</si>
  <si>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</si>
  <si>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</si>
  <si>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</si>
  <si>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</si>
  <si>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</si>
  <si>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</si>
  <si>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</si>
  <si>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</si>
  <si>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</si>
  <si>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</si>
  <si>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</si>
  <si>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</si>
  <si>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</si>
  <si>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</si>
  <si>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</si>
  <si>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</si>
  <si>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</si>
  <si>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</si>
  <si>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</si>
  <si>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</si>
  <si>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</si>
  <si>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</si>
  <si>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</si>
  <si>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</si>
  <si>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</si>
  <si>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</si>
  <si>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</si>
  <si>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</si>
  <si>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</si>
  <si>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</si>
  <si>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</si>
  <si>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</si>
  <si>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</si>
  <si>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</si>
  <si>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</si>
  <si>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</si>
  <si>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</si>
  <si>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</si>
  <si>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</si>
  <si>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</si>
  <si>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</si>
  <si>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</si>
  <si>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</si>
  <si>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</si>
  <si>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</si>
  <si>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</si>
  <si>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</si>
  <si>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</si>
  <si>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</si>
  <si>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</si>
  <si>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</si>
  <si>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</si>
  <si>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</si>
  <si>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</si>
  <si>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</si>
  <si>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</si>
  <si>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</si>
  <si>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</si>
  <si>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</si>
  <si>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</si>
  <si>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</si>
  <si>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</si>
  <si>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</si>
  <si>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</si>
  <si>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</si>
  <si>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</si>
  <si>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</si>
  <si>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</si>
  <si>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</si>
  <si>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</si>
  <si>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</si>
  <si>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</si>
  <si>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</si>
  <si>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</si>
  <si>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</si>
  <si>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</si>
  <si>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</si>
  <si>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</si>
  <si>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</si>
  <si>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</si>
  <si>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</si>
  <si>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</si>
  <si>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</si>
  <si>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</si>
  <si>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</si>
  <si>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</si>
  <si>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</si>
  <si>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</si>
  <si>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</si>
  <si>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</si>
  <si>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</si>
  <si>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</si>
  <si>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</si>
  <si>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</si>
  <si>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</si>
  <si>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</si>
  <si>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</si>
  <si>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</si>
  <si>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</si>
  <si>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</si>
  <si>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</si>
  <si>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</si>
  <si>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</si>
  <si>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</si>
  <si>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</si>
  <si>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</si>
  <si>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</si>
  <si>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</si>
  <si>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</si>
  <si>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</si>
  <si>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</si>
  <si>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</si>
  <si>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</si>
  <si>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</si>
  <si>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</si>
  <si>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</si>
  <si>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</si>
  <si>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</si>
  <si>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</si>
  <si>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</si>
  <si>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</si>
  <si>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</si>
  <si>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</si>
  <si>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</si>
  <si>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</si>
  <si>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</si>
  <si>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</si>
  <si>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</si>
  <si>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</si>
  <si>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</si>
  <si>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</si>
  <si>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</si>
  <si>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</si>
  <si>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</si>
  <si>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</si>
  <si>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</si>
  <si>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</si>
  <si>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</si>
  <si>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</si>
  <si>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</si>
  <si>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</si>
  <si>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</si>
  <si>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</si>
  <si>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</si>
  <si>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</si>
  <si>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</si>
  <si>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</si>
  <si>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</si>
  <si>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</si>
  <si>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</si>
  <si>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</si>
  <si>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</si>
  <si>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</si>
  <si>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</si>
  <si>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</si>
  <si>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</si>
  <si>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</si>
  <si>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</si>
  <si>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</si>
  <si>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</si>
  <si>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</si>
  <si>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</si>
  <si>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</si>
  <si>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</si>
  <si>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</si>
  <si>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</si>
  <si>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</si>
  <si>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</si>
  <si>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</si>
  <si>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</si>
  <si>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</si>
  <si>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</si>
  <si>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</si>
  <si>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</si>
  <si>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</si>
  <si>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</si>
  <si>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</si>
  <si>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</si>
  <si>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</si>
  <si>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</si>
  <si>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</si>
  <si>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</si>
  <si>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</si>
  <si>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</si>
  <si>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</si>
  <si>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</si>
  <si>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</si>
  <si>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</si>
  <si>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</si>
  <si>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</si>
  <si>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</si>
  <si>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</si>
  <si>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</si>
  <si>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</si>
  <si>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</si>
  <si>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</si>
  <si>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</si>
  <si>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</si>
  <si>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</si>
  <si>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</si>
  <si>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</si>
  <si>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</si>
  <si>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</si>
  <si>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</si>
  <si>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</si>
  <si>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</si>
  <si>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</si>
  <si>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</si>
  <si>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</si>
  <si>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</si>
  <si>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</si>
  <si>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</si>
  <si>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</si>
  <si>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</si>
  <si>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</si>
  <si>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</si>
  <si>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</si>
  <si>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</si>
  <si>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</si>
  <si>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</si>
  <si>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</si>
  <si>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</si>
  <si>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</si>
  <si>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</si>
  <si>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</si>
  <si>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</si>
  <si>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</si>
  <si>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</si>
  <si>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</si>
  <si>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</si>
  <si>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</si>
  <si>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</si>
  <si>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</si>
  <si>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</si>
  <si>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</si>
  <si>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</si>
  <si>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</si>
  <si>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</si>
  <si>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</si>
  <si>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</si>
  <si>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</si>
  <si>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</si>
  <si>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</si>
  <si>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</si>
  <si>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</si>
  <si>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</si>
  <si>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</si>
  <si>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</si>
  <si>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</si>
  <si>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</si>
  <si>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</si>
  <si>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</si>
  <si>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</si>
  <si>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</si>
  <si>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</si>
  <si>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</si>
  <si>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</si>
  <si>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</si>
  <si>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</si>
  <si>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</si>
  <si>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</si>
  <si>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</si>
  <si>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</si>
  <si>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</si>
  <si>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</si>
  <si>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</si>
  <si>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</si>
  <si>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</si>
  <si>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</si>
  <si>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</si>
  <si>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</si>
  <si>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</si>
  <si>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</si>
  <si>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</si>
  <si>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</si>
  <si>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</si>
  <si>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</si>
  <si>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</si>
  <si>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</si>
  <si>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</si>
  <si>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</si>
  <si>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</si>
  <si>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</si>
  <si>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</si>
  <si>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</si>
  <si>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</si>
  <si>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</si>
  <si>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</si>
  <si>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</si>
  <si>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</si>
  <si>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</si>
  <si>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</si>
  <si>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</si>
  <si>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</si>
  <si>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</si>
  <si>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</si>
  <si>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</si>
  <si>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</si>
  <si>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</si>
  <si>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</si>
  <si>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</si>
  <si>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</si>
  <si>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</si>
  <si>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</si>
  <si>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</si>
  <si>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</si>
  <si>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</si>
  <si>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</si>
  <si>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</si>
  <si>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</si>
  <si>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</si>
  <si>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</si>
  <si>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</si>
  <si>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</si>
  <si>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</si>
  <si>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</si>
  <si>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</si>
  <si>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</si>
  <si>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</si>
  <si>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</si>
  <si>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</si>
  <si>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</si>
  <si>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</si>
  <si>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</si>
  <si>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</si>
  <si>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</si>
  <si>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</si>
  <si>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</si>
  <si>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</si>
  <si>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</si>
  <si>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</si>
  <si>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</si>
  <si>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</si>
  <si>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</si>
  <si>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</si>
  <si>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</si>
  <si>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</si>
  <si>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</si>
  <si>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</si>
  <si>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</si>
  <si>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</si>
  <si>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</si>
  <si>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</si>
  <si>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</si>
  <si>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</si>
  <si>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</si>
  <si>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</si>
  <si>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</si>
  <si>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</si>
  <si>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</si>
  <si>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</si>
  <si>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</si>
  <si>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</si>
  <si>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</si>
  <si>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</si>
  <si>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</si>
  <si>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</si>
  <si>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</si>
  <si>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</si>
  <si>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</si>
  <si>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</si>
  <si>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</si>
  <si>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</si>
  <si>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</si>
  <si>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</si>
  <si>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</si>
  <si>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</si>
  <si>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</si>
  <si>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</si>
  <si>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</si>
  <si>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</si>
  <si>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</si>
  <si>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</si>
  <si>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</si>
  <si>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</si>
  <si>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</si>
  <si>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</si>
  <si>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</si>
  <si>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</si>
  <si>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</si>
  <si>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</si>
  <si>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</si>
  <si>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</si>
  <si>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</si>
  <si>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</si>
  <si>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</si>
  <si>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</si>
  <si>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</si>
  <si>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</si>
  <si>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</si>
  <si>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</si>
  <si>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</si>
  <si>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</si>
  <si>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</si>
  <si>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</si>
  <si>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</si>
  <si>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</si>
  <si>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</si>
  <si>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</si>
  <si>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</si>
  <si>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</si>
  <si>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</si>
  <si>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</si>
  <si>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</si>
  <si>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</si>
  <si>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</si>
  <si>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</si>
  <si>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</si>
  <si>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</si>
  <si>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</si>
  <si>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</si>
  <si>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</si>
  <si>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</si>
  <si>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</si>
  <si>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</si>
  <si>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</si>
  <si>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</si>
  <si>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</si>
  <si>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</si>
  <si>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</si>
  <si>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</si>
  <si>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</si>
  <si>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</si>
  <si>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</si>
  <si>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</si>
  <si>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</si>
  <si>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</si>
  <si>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</si>
  <si>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</si>
  <si>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</si>
  <si>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</si>
  <si>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</si>
  <si>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</si>
  <si>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</si>
  <si>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</si>
  <si>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</si>
  <si>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</si>
  <si>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</si>
  <si>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</si>
  <si>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</si>
  <si>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</si>
  <si>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</si>
  <si>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</si>
  <si>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</si>
  <si>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</si>
  <si>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</si>
  <si>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</si>
  <si>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</si>
  <si>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</si>
  <si>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</si>
  <si>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</si>
  <si>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</si>
  <si>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</si>
  <si>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</si>
  <si>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</si>
  <si>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</si>
  <si>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</si>
  <si>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</si>
  <si>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</si>
  <si>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</si>
  <si>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</si>
  <si>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</si>
  <si>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</si>
  <si>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</si>
  <si>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</si>
  <si>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</si>
  <si>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</si>
  <si>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</si>
  <si>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</si>
  <si>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</si>
  <si>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</si>
  <si>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</si>
  <si>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</si>
  <si>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</si>
  <si>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</si>
  <si>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</si>
  <si>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</si>
  <si>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</si>
  <si>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</si>
  <si>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</si>
  <si>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</si>
  <si>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</si>
  <si>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</si>
  <si>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</si>
  <si>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</si>
  <si>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</si>
  <si>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</si>
  <si>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</si>
  <si>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</si>
  <si>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</si>
  <si>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</si>
  <si>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</si>
  <si>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</si>
  <si>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</si>
  <si>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</si>
  <si>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</si>
  <si>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</si>
  <si>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</si>
  <si>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</si>
  <si>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</si>
  <si>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</si>
  <si>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</si>
  <si>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</si>
  <si>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</si>
  <si>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</si>
  <si>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</si>
  <si>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</si>
  <si>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</si>
  <si>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</si>
  <si>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</si>
  <si>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</si>
  <si>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</si>
  <si>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</si>
  <si>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</si>
  <si>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</si>
  <si>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</si>
  <si>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</si>
  <si>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</si>
  <si>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</si>
  <si>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</si>
  <si>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</si>
  <si>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</si>
  <si>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</si>
  <si>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</si>
  <si>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</si>
  <si>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</si>
  <si>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</si>
  <si>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</si>
  <si>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</si>
  <si>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</si>
  <si>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</si>
  <si>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</si>
  <si>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</si>
  <si>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</si>
  <si>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</si>
  <si>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</si>
  <si>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</si>
  <si>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</si>
  <si>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</si>
  <si>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</si>
  <si>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</si>
  <si>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</si>
  <si>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</si>
  <si>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</si>
  <si>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</si>
  <si>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</si>
  <si>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</si>
  <si>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</si>
  <si>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</si>
  <si>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</si>
  <si>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</si>
  <si>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</si>
  <si>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</si>
  <si>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</si>
  <si>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</si>
  <si>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</si>
  <si>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</si>
  <si>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</si>
  <si>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</si>
  <si>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</si>
  <si>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</si>
  <si>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</si>
  <si>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</si>
  <si>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</si>
  <si>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</si>
  <si>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</si>
  <si>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</si>
  <si>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</si>
  <si>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</si>
  <si>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</si>
  <si>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</si>
  <si>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</si>
  <si>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</si>
  <si>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</si>
  <si>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</si>
  <si>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</si>
  <si>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</si>
  <si>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</si>
  <si>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</si>
  <si>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</si>
  <si>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</si>
  <si>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</si>
  <si>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</si>
  <si>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</si>
  <si>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</si>
  <si>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</si>
  <si>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</si>
  <si>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</si>
  <si>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</si>
  <si>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</si>
  <si>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</si>
  <si>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</si>
  <si>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</si>
  <si>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</si>
  <si>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</si>
  <si>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</si>
  <si>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</si>
  <si>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</si>
  <si>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</si>
  <si>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</si>
  <si>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</si>
  <si>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</si>
  <si>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</si>
  <si>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</si>
  <si>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</si>
  <si>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</si>
  <si>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</si>
  <si>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</si>
  <si>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</si>
  <si>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</si>
  <si>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</si>
  <si>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</si>
  <si>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</si>
  <si>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</si>
  <si>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</si>
  <si>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</si>
  <si>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</si>
  <si>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</si>
  <si>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</si>
  <si>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</si>
  <si>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</si>
  <si>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</si>
  <si>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</si>
  <si>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</si>
  <si>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</si>
  <si>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</si>
  <si>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</si>
  <si>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</si>
  <si>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</si>
  <si>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</si>
  <si>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</si>
  <si>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</si>
  <si>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</si>
  <si>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</si>
  <si>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</si>
  <si>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</si>
  <si>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</si>
  <si>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</si>
  <si>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</si>
  <si>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</si>
  <si>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</si>
  <si>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</si>
  <si>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</si>
  <si>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</si>
  <si>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</si>
  <si>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</si>
  <si>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</si>
  <si>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</si>
  <si>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</si>
  <si>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</si>
  <si>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</si>
  <si>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</si>
  <si>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</si>
  <si>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</si>
  <si>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</si>
  <si>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</si>
  <si>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</si>
  <si>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</si>
  <si>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</si>
  <si>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</si>
  <si>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</si>
  <si>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</si>
  <si>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</si>
  <si>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</si>
  <si>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</si>
  <si>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</si>
  <si>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</si>
  <si>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</si>
  <si>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</si>
  <si>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</si>
  <si>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</si>
  <si>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</si>
  <si>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</si>
  <si>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</si>
  <si>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</si>
  <si>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</si>
  <si>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</si>
  <si>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</si>
  <si>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</si>
  <si>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</si>
  <si>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</si>
  <si>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</si>
  <si>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</si>
  <si>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</si>
  <si>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</si>
  <si>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</si>
  <si>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</si>
  <si>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</si>
  <si>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</si>
  <si>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</si>
  <si>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</si>
  <si>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</si>
  <si>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</si>
  <si>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</si>
  <si>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</si>
  <si>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</si>
  <si>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</si>
  <si>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</si>
  <si>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</si>
  <si>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</si>
  <si>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</si>
  <si>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</si>
  <si>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</si>
  <si>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</si>
  <si>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</si>
  <si>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</si>
  <si>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</si>
  <si>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</si>
  <si>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</si>
  <si>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</si>
  <si>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</si>
  <si>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</si>
  <si>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</si>
  <si>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</si>
  <si>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</si>
  <si>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</si>
  <si>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</si>
  <si>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</si>
  <si>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</si>
  <si>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</si>
  <si>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</si>
  <si>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</si>
  <si>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</si>
  <si>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</si>
  <si>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</si>
  <si>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</si>
  <si>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</si>
  <si>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</si>
  <si>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</si>
  <si>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</si>
  <si>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</si>
  <si>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</si>
  <si>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</si>
  <si>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</si>
  <si>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</si>
  <si>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</si>
  <si>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</si>
  <si>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</si>
  <si>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</si>
  <si>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</si>
  <si>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</si>
  <si>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</si>
  <si>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</si>
  <si>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</si>
  <si>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</si>
  <si>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</si>
  <si>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</si>
  <si>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</si>
  <si>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</si>
  <si>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</si>
  <si>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</si>
  <si>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</si>
  <si>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</si>
  <si>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</si>
  <si>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</si>
  <si>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</si>
  <si>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</si>
  <si>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</si>
  <si>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</si>
  <si>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</si>
  <si>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</si>
  <si>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</si>
  <si>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</si>
  <si>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</si>
  <si>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</si>
  <si>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</si>
  <si>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</si>
  <si>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</si>
  <si>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</si>
  <si>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</si>
  <si>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</si>
  <si>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</si>
  <si>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</si>
  <si>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</si>
  <si>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</si>
  <si>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</si>
  <si>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</si>
  <si>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</si>
  <si>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</si>
  <si>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</si>
  <si>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</si>
  <si>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</si>
  <si>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</si>
  <si>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</si>
  <si>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</si>
  <si>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</si>
  <si>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</si>
  <si>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</si>
  <si>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</si>
  <si>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</si>
  <si>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</si>
  <si>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</si>
  <si>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</si>
  <si>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</si>
  <si>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</si>
  <si>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</si>
  <si>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</si>
  <si>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</si>
  <si>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</si>
  <si>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</si>
  <si>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</si>
  <si>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</si>
  <si>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</si>
  <si>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</si>
  <si>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</si>
  <si>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</si>
  <si>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</si>
  <si>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</si>
  <si>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</si>
  <si>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</si>
  <si>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</si>
  <si>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</si>
  <si>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</si>
  <si>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</si>
  <si>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</si>
  <si>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</si>
  <si>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</si>
  <si>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</si>
  <si>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</si>
  <si>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</si>
  <si>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</si>
  <si>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</si>
  <si>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</si>
  <si>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</si>
  <si>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</si>
  <si>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</si>
  <si>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</si>
  <si>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</si>
  <si>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</si>
  <si>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</si>
  <si>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</si>
  <si>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</si>
  <si>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</si>
  <si>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</si>
  <si>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</si>
  <si>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</si>
  <si>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</si>
  <si>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</si>
  <si>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</si>
  <si>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</si>
  <si>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</si>
  <si>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</si>
  <si>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</si>
  <si>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</si>
  <si>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</si>
  <si>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</si>
  <si>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</si>
  <si>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</si>
  <si>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</si>
  <si>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</si>
  <si>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</si>
  <si>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</si>
  <si>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</si>
  <si>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</si>
  <si>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</si>
  <si>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</si>
  <si>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</si>
  <si>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</si>
  <si>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</si>
  <si>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</si>
  <si>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</si>
  <si>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</si>
  <si>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</si>
  <si>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</si>
  <si>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</si>
  <si>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</si>
  <si>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</si>
  <si>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</si>
  <si>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</si>
  <si>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</si>
  <si>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</si>
  <si>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</si>
  <si>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</si>
  <si>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</si>
  <si>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</si>
  <si>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</si>
  <si>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</si>
  <si>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</si>
  <si>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</si>
  <si>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</si>
  <si>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</si>
  <si>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</si>
  <si>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</si>
  <si>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</si>
  <si>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</si>
  <si>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</si>
  <si>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</si>
  <si>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</si>
  <si>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</si>
  <si>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</si>
  <si>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</si>
  <si>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</si>
  <si>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</si>
  <si>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</si>
  <si>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</si>
  <si>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</si>
  <si>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</si>
  <si>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</si>
  <si>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</si>
  <si>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</si>
  <si>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</si>
  <si>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</si>
  <si>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</si>
  <si>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</si>
  <si>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</si>
  <si>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</si>
  <si>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</si>
  <si>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</si>
  <si>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</si>
  <si>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</si>
  <si>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</si>
  <si>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</si>
  <si>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</si>
  <si>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</si>
  <si>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</si>
  <si>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</si>
  <si>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</si>
  <si>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</si>
  <si>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</si>
  <si>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</si>
  <si>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</si>
  <si>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</si>
  <si>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</si>
  <si>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</si>
  <si>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</si>
  <si>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</si>
  <si>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</si>
  <si>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</si>
  <si>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</si>
  <si>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</si>
  <si>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</si>
  <si>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</si>
  <si>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</si>
  <si>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</si>
  <si>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</si>
  <si>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</si>
  <si>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</si>
  <si>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</si>
  <si>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</si>
  <si>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</si>
  <si>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</si>
  <si>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</si>
  <si>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</si>
  <si>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</si>
  <si>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</si>
  <si>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</si>
  <si>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</si>
  <si>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</si>
  <si>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</si>
  <si>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</si>
  <si>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</si>
  <si>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</si>
  <si>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</si>
  <si>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</si>
  <si>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</si>
  <si>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</si>
  <si>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</si>
  <si>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</si>
  <si>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</si>
  <si>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</si>
  <si>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</si>
  <si>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</si>
  <si>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</si>
  <si>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</si>
  <si>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</si>
  <si>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</si>
  <si>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</si>
  <si>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</si>
  <si>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</si>
  <si>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</si>
  <si>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</si>
  <si>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</si>
  <si>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</si>
  <si>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</si>
  <si>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</si>
  <si>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</si>
  <si>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</si>
  <si>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</si>
  <si>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</si>
  <si>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</si>
  <si>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</si>
  <si>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</si>
  <si>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</si>
  <si>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</si>
  <si>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</si>
  <si>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</si>
  <si>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</si>
  <si>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</si>
  <si>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</si>
  <si>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</si>
  <si>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</si>
  <si>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</si>
  <si>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</si>
  <si>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</si>
  <si>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</si>
  <si>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</si>
  <si>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</si>
  <si>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</si>
  <si>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</si>
  <si>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</si>
  <si>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</si>
  <si>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</si>
  <si>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</si>
  <si>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</si>
  <si>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</si>
  <si>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</si>
  <si>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</si>
  <si>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</si>
  <si>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</si>
  <si>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</si>
  <si>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</si>
  <si>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</si>
  <si>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</si>
  <si>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</si>
  <si>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</si>
  <si>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</si>
  <si>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</si>
  <si>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</si>
  <si>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</si>
  <si>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</si>
  <si>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</si>
  <si>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</si>
  <si>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</si>
  <si>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</si>
  <si>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</si>
  <si>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</si>
  <si>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</si>
  <si>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</si>
  <si>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</si>
  <si>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</si>
  <si>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</si>
  <si>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</si>
  <si>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</si>
  <si>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</si>
  <si>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</si>
  <si>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</si>
  <si>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</si>
  <si>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</si>
  <si>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</si>
  <si>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</si>
  <si>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</si>
  <si>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</si>
  <si>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</si>
  <si>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</si>
  <si>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</si>
  <si>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</si>
  <si>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</si>
  <si>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</si>
  <si>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</si>
  <si>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</si>
  <si>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</si>
  <si>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</si>
  <si>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</si>
  <si>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</si>
  <si>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</si>
  <si>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</si>
  <si>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</si>
  <si>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</si>
  <si>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</si>
  <si>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</si>
  <si>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</si>
  <si>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</si>
  <si>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</si>
  <si>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</si>
  <si>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</si>
  <si>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</si>
  <si>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</si>
  <si>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</si>
  <si>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</si>
  <si>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</si>
  <si>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</si>
  <si>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</si>
  <si>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</si>
  <si>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</si>
  <si>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</si>
  <si>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</si>
  <si>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</si>
  <si>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</si>
  <si>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</si>
  <si>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</si>
  <si>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</si>
  <si>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</si>
  <si>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</si>
  <si>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</si>
  <si>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</si>
  <si>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</si>
  <si>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</si>
  <si>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</si>
  <si>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</si>
  <si>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</si>
  <si>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</si>
  <si>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</si>
  <si>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</si>
  <si>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</si>
  <si>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</si>
  <si>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</si>
  <si>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</si>
  <si>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</si>
  <si>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</si>
  <si>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</si>
  <si>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</si>
  <si>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</si>
  <si>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</si>
  <si>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</si>
  <si>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</si>
  <si>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</si>
  <si>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</si>
  <si>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</si>
  <si>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</si>
  <si>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</si>
  <si>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</si>
  <si>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</si>
  <si>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</si>
  <si>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</si>
  <si>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</si>
  <si>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</si>
  <si>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</si>
  <si>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</si>
  <si>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</si>
  <si>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</si>
  <si>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</si>
  <si>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</si>
  <si>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</si>
  <si>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</si>
  <si>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</si>
  <si>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</si>
  <si>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</si>
  <si>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</si>
  <si>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</si>
  <si>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</si>
  <si>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</si>
  <si>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</si>
  <si>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</si>
  <si>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</si>
  <si>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</si>
  <si>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</si>
  <si>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</si>
  <si>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</si>
  <si>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</si>
  <si>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</si>
  <si>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</si>
  <si>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</si>
  <si>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</si>
  <si>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</si>
  <si>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</si>
  <si>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</si>
  <si>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</si>
  <si>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</si>
  <si>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</si>
  <si>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</si>
  <si>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</si>
  <si>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</si>
  <si>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</si>
  <si>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</si>
  <si>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</si>
  <si>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</si>
  <si>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</si>
  <si>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</si>
  <si>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</si>
  <si>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</si>
  <si>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</si>
  <si>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</si>
  <si>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</si>
  <si>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</si>
  <si>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</si>
  <si>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</si>
  <si>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</si>
  <si>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</si>
  <si>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</si>
  <si>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</si>
  <si>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</si>
  <si>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</si>
  <si>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</si>
  <si>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</si>
  <si>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</si>
  <si>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</si>
  <si>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</si>
  <si>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</si>
  <si>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</si>
  <si>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</si>
  <si>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</si>
  <si>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</si>
  <si>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</si>
  <si>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</si>
  <si>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</si>
  <si>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</si>
  <si>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</si>
  <si>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</si>
  <si>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</si>
  <si>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</si>
  <si>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</si>
  <si>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</si>
  <si>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</si>
  <si>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</si>
  <si>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</si>
  <si>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</si>
  <si>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</si>
  <si>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</si>
  <si>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</si>
  <si>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</si>
  <si>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</si>
  <si>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</si>
  <si>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</si>
  <si>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</si>
  <si>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</si>
  <si>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</si>
  <si>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</si>
  <si>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</si>
  <si>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</si>
  <si>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</si>
  <si>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</si>
  <si>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</si>
  <si>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</si>
  <si>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</si>
  <si>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</si>
  <si>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</si>
  <si>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</si>
  <si>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</si>
  <si>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</si>
  <si>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</si>
  <si>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</si>
  <si>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</si>
  <si>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</si>
  <si>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</si>
  <si>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</si>
  <si>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</si>
  <si>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</si>
  <si>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</si>
  <si>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</si>
  <si>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</si>
  <si>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</si>
  <si>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</si>
  <si>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</si>
  <si>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</si>
  <si>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</si>
  <si>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</si>
  <si>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</si>
  <si>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</si>
  <si>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</si>
  <si>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</si>
  <si>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</si>
  <si>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</si>
  <si>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</si>
  <si>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</si>
  <si>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</si>
  <si>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</si>
  <si>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</si>
  <si>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</si>
  <si>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</si>
  <si>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</si>
  <si>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</si>
  <si>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</si>
  <si>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</si>
  <si>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</si>
  <si>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</si>
  <si>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</si>
  <si>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</si>
  <si>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</si>
  <si>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</si>
  <si>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</si>
  <si>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</si>
  <si>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</si>
  <si>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</si>
  <si>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</si>
  <si>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</si>
  <si>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</si>
  <si>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</si>
  <si>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</si>
  <si>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</si>
  <si>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</si>
  <si>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</si>
  <si>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</si>
  <si>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</si>
  <si>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</si>
  <si>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</si>
  <si>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</si>
  <si>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</si>
  <si>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</si>
  <si>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</si>
  <si>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</si>
  <si>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</si>
  <si>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</si>
  <si>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</si>
  <si>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</si>
  <si>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</si>
  <si>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</si>
  <si>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</si>
  <si>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</si>
  <si>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</si>
  <si>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</si>
  <si>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</si>
  <si>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</si>
  <si>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</si>
  <si>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</si>
  <si>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</si>
  <si>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</si>
  <si>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</si>
  <si>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</si>
  <si>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</si>
  <si>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</si>
  <si>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</si>
  <si>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</si>
  <si>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</si>
  <si>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</si>
  <si>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</si>
  <si>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</si>
  <si>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</si>
  <si>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</si>
  <si>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</si>
  <si>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</si>
  <si>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</si>
  <si>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</si>
  <si>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</si>
  <si>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</si>
  <si>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</si>
  <si>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</si>
  <si>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</si>
  <si>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</si>
  <si>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</si>
  <si>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</si>
  <si>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</si>
  <si>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</si>
  <si>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</si>
  <si>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</si>
  <si>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</si>
  <si>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</si>
  <si>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</si>
  <si>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</si>
  <si>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</si>
  <si>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</si>
  <si>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</si>
  <si>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</si>
  <si>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</si>
  <si>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</si>
  <si>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</si>
  <si>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</si>
  <si>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</si>
  <si>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</si>
  <si>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</si>
  <si>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</si>
  <si>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</si>
  <si>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</si>
  <si>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</si>
  <si>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</si>
  <si>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</si>
  <si>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</si>
  <si>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</si>
  <si>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</si>
  <si>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</si>
  <si>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</si>
  <si>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</si>
  <si>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</si>
  <si>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</si>
  <si>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</si>
  <si>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</si>
  <si>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</si>
  <si>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</si>
  <si>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</si>
  <si>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</si>
  <si>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</si>
  <si>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</si>
  <si>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</si>
  <si>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</si>
  <si>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</si>
  <si>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</si>
  <si>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</si>
  <si>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</si>
  <si>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</si>
  <si>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</si>
  <si>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</si>
  <si>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</si>
  <si>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</si>
  <si>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</si>
  <si>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</si>
  <si>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</si>
  <si>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</si>
  <si>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</si>
  <si>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</si>
  <si>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</si>
  <si>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</si>
  <si>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</si>
  <si>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</si>
  <si>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</si>
  <si>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</si>
  <si>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</si>
  <si>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</si>
  <si>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</si>
  <si>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</si>
  <si>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</si>
  <si>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</si>
  <si>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</si>
  <si>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</si>
  <si>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</si>
  <si>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</si>
  <si>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</si>
  <si>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</si>
  <si>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</si>
  <si>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</si>
  <si>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</si>
  <si>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</si>
  <si>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</si>
  <si>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</si>
  <si>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</si>
  <si>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</si>
  <si>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</si>
  <si>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</si>
  <si>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</si>
  <si>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</si>
  <si>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</si>
  <si>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</si>
  <si>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</si>
  <si>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</si>
  <si>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</si>
  <si>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</si>
  <si>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</si>
  <si>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</si>
  <si>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</si>
  <si>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</si>
  <si>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</si>
  <si>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</si>
  <si>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</si>
  <si>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</si>
  <si>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</si>
  <si>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</si>
  <si>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</si>
  <si>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</si>
  <si>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</si>
  <si>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</si>
  <si>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</si>
  <si>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</si>
  <si>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</si>
  <si>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</si>
  <si>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</si>
  <si>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</si>
  <si>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</si>
  <si>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</si>
  <si>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</si>
  <si>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</si>
  <si>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</si>
  <si>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</si>
  <si>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</si>
  <si>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</si>
  <si>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</si>
  <si>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</si>
  <si>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</si>
  <si>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</si>
  <si>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</si>
  <si>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</si>
  <si>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</si>
  <si>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</si>
  <si>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</si>
  <si>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</si>
  <si>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</si>
  <si>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</si>
  <si>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</si>
  <si>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</si>
  <si>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</si>
  <si>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</si>
  <si>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</si>
  <si>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</si>
  <si>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</si>
  <si>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</si>
  <si>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</si>
  <si>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</si>
  <si>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</si>
  <si>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</si>
  <si>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</si>
  <si>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</si>
  <si>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</si>
  <si>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</si>
  <si>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</si>
  <si>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</si>
  <si>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</si>
  <si>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</si>
  <si>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</si>
  <si>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</si>
  <si>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</si>
  <si>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</si>
  <si>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</si>
  <si>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</si>
  <si>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</si>
  <si>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</si>
  <si>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</si>
  <si>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</si>
  <si>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</si>
  <si>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</si>
  <si>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</si>
  <si>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</si>
  <si>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</si>
  <si>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</si>
  <si>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</si>
  <si>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</si>
  <si>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</si>
  <si>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</si>
  <si>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</si>
  <si>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</si>
  <si>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</si>
  <si>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</si>
  <si>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</si>
  <si>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</si>
  <si>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</si>
  <si>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</si>
  <si>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</si>
  <si>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</si>
  <si>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</si>
  <si>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</si>
  <si>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</si>
  <si>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</si>
  <si>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</si>
  <si>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</si>
  <si>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</si>
  <si>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</si>
  <si>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</si>
  <si>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</si>
  <si>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</si>
  <si>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</si>
  <si>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</si>
  <si>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</si>
  <si>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</si>
  <si>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</si>
  <si>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</si>
  <si>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</si>
  <si>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</si>
  <si>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</si>
  <si>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</si>
  <si>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</si>
  <si>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</si>
  <si>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</si>
  <si>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</si>
  <si>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</si>
  <si>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</si>
  <si>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</si>
  <si>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</si>
  <si>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</si>
  <si>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</si>
  <si>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</si>
  <si>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</si>
  <si>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</si>
  <si>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</si>
  <si>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</si>
  <si>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</si>
  <si>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</si>
  <si>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</si>
  <si>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</si>
  <si>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</si>
  <si>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</si>
  <si>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</si>
  <si>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</si>
  <si>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</si>
  <si>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</si>
  <si>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</si>
  <si>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</si>
  <si>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</si>
  <si>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</si>
  <si>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</si>
  <si>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</si>
  <si>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</si>
  <si>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</si>
  <si>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</si>
  <si>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</si>
  <si>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</si>
  <si>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</si>
  <si>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</si>
  <si>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</si>
  <si>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</si>
  <si>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</si>
  <si>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</si>
  <si>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</si>
  <si>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</si>
  <si>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</si>
  <si>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</si>
  <si>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</si>
  <si>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</si>
  <si>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</si>
  <si>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</si>
  <si>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</si>
  <si>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</si>
  <si>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</si>
  <si>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</si>
  <si>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</si>
  <si>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</si>
  <si>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</si>
  <si>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</si>
  <si>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</si>
  <si>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</si>
  <si>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</si>
  <si>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</si>
  <si>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</si>
  <si>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</si>
  <si>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</si>
  <si>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</si>
  <si>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</si>
  <si>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</si>
  <si>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</si>
  <si>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</si>
  <si>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</si>
  <si>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</si>
  <si>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</si>
  <si>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</si>
  <si>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</si>
  <si>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</si>
  <si>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</si>
  <si>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</si>
  <si>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</si>
  <si>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</si>
  <si>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</si>
  <si>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</si>
  <si>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</si>
  <si>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</si>
  <si>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</si>
  <si>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</si>
  <si>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</si>
  <si>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</si>
  <si>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</si>
  <si>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</si>
  <si>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</si>
  <si>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</si>
  <si>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</si>
  <si>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</si>
  <si>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</si>
  <si>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</si>
  <si>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</si>
  <si>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</si>
  <si>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</si>
  <si>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</si>
  <si>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</si>
  <si>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</si>
  <si>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</si>
  <si>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</si>
  <si>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</si>
  <si>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</si>
  <si>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</si>
  <si>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</si>
  <si>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</si>
  <si>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</si>
  <si>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</si>
  <si>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</si>
  <si>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</si>
  <si>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</si>
  <si>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</si>
  <si>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</si>
  <si>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</si>
  <si>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</si>
  <si>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</si>
  <si>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</si>
  <si>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</si>
  <si>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</si>
  <si>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</si>
  <si>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</si>
  <si>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</si>
  <si>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</si>
  <si>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</si>
  <si>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</si>
  <si>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</si>
  <si>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</si>
  <si>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</si>
  <si>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</si>
  <si>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</si>
  <si>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</si>
  <si>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</si>
  <si>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</si>
  <si>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</si>
  <si>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</si>
  <si>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</si>
  <si>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</si>
  <si>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</si>
  <si>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</si>
  <si>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</si>
  <si>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</si>
  <si>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</si>
  <si>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</si>
  <si>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</si>
  <si>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</si>
  <si>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</si>
  <si>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</si>
  <si>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</si>
  <si>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</si>
  <si>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</si>
  <si>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</si>
  <si>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</si>
  <si>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</si>
  <si>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</si>
  <si>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</si>
  <si>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</si>
  <si>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</si>
  <si>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</si>
  <si>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</si>
  <si>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</si>
  <si>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</si>
  <si>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</si>
  <si>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</si>
  <si>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</si>
  <si>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</si>
  <si>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</si>
  <si>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</si>
  <si>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</si>
  <si>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</si>
  <si>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</si>
  <si>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</si>
  <si>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</si>
  <si>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</si>
  <si>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</si>
  <si>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</si>
  <si>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</si>
  <si>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</si>
  <si>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</si>
  <si>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</si>
  <si>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</si>
  <si>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</si>
  <si>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</si>
  <si>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</si>
  <si>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</si>
  <si>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</si>
  <si>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</si>
  <si>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</si>
  <si>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</si>
  <si>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</si>
  <si>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</si>
  <si>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</si>
  <si>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</si>
  <si>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</si>
  <si>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</si>
  <si>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</si>
  <si>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</si>
  <si>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</si>
  <si>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</si>
  <si>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</si>
  <si>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</si>
  <si>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</si>
  <si>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</si>
  <si>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</si>
  <si>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</si>
  <si>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</si>
  <si>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</si>
  <si>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</si>
  <si>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</si>
  <si>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</si>
  <si>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</si>
  <si>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</si>
  <si>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</si>
  <si>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</si>
  <si>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</si>
  <si>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</si>
  <si>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</si>
  <si>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</si>
  <si>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</si>
  <si>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</si>
  <si>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</si>
  <si>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</si>
  <si>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</si>
  <si>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</si>
  <si>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</si>
  <si>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</si>
  <si>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</si>
  <si>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</si>
  <si>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</si>
  <si>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</si>
  <si>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</si>
  <si>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</si>
  <si>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</si>
  <si>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</si>
  <si>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</si>
  <si>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</si>
  <si>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</si>
  <si>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</si>
  <si>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</si>
  <si>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</si>
  <si>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</si>
  <si>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</si>
  <si>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</si>
  <si>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</si>
  <si>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</si>
  <si>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</si>
  <si>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</si>
  <si>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</si>
  <si>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</si>
  <si>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</si>
  <si>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</si>
  <si>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</si>
  <si>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</si>
  <si>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</si>
  <si>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</si>
  <si>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</si>
  <si>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</si>
  <si>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</si>
  <si>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</si>
  <si>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</si>
  <si>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</si>
  <si>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</si>
  <si>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</si>
  <si>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</si>
  <si>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</si>
  <si>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</si>
  <si>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</si>
  <si>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</si>
  <si>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</si>
  <si>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</si>
  <si>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</si>
  <si>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</si>
  <si>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</si>
  <si>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</si>
  <si>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</si>
  <si>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</si>
  <si>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</si>
  <si>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</si>
  <si>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</si>
  <si>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</si>
  <si>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</si>
  <si>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</si>
  <si>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</si>
  <si>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</si>
  <si>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</si>
  <si>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</si>
  <si>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</si>
  <si>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</si>
  <si>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</si>
  <si>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</si>
  <si>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</si>
  <si>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</si>
  <si>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</si>
  <si>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</si>
  <si>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</si>
  <si>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</si>
  <si>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</si>
  <si>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</si>
  <si>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</si>
  <si>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</si>
  <si>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</si>
  <si>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</si>
  <si>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</si>
  <si>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</si>
  <si>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</si>
  <si>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</si>
  <si>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</si>
  <si>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</si>
  <si>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</si>
  <si>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</si>
  <si>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</si>
  <si>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</si>
  <si>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</si>
  <si>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</si>
  <si>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</si>
  <si>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</si>
  <si>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</si>
  <si>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</si>
  <si>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</si>
  <si>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</si>
  <si>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</si>
  <si>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</si>
  <si>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</si>
  <si>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</si>
  <si>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</si>
  <si>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</si>
  <si>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</si>
  <si>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</si>
  <si>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</si>
  <si>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</si>
  <si>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</si>
  <si>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</si>
  <si>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</si>
  <si>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</si>
  <si>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</si>
  <si>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</si>
  <si>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</si>
  <si>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</si>
  <si>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</si>
  <si>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</si>
  <si>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</si>
  <si>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</si>
  <si>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</si>
  <si>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</si>
  <si>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</si>
  <si>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</si>
  <si>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</si>
  <si>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</si>
  <si>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</si>
  <si>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</si>
  <si>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</si>
  <si>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</si>
  <si>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</si>
  <si>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</si>
  <si>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</si>
  <si>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</si>
  <si>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</si>
  <si>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</si>
  <si>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</si>
  <si>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</si>
  <si>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</si>
  <si>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</si>
  <si>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</si>
  <si>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</si>
  <si>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</si>
  <si>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</si>
  <si>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</si>
  <si>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</si>
  <si>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</si>
  <si>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</si>
  <si>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</si>
  <si>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</si>
  <si>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</si>
  <si>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</si>
  <si>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</si>
  <si>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</si>
  <si>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</si>
  <si>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</si>
  <si>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</si>
  <si>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</si>
  <si>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</si>
  <si>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</si>
  <si>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</si>
  <si>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</si>
  <si>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</si>
  <si>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</si>
  <si>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</si>
  <si>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</si>
  <si>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</si>
  <si>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</si>
  <si>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</si>
  <si>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</si>
  <si>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</si>
  <si>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</si>
  <si>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</si>
  <si>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</si>
  <si>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</si>
  <si>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</si>
  <si>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</si>
  <si>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</si>
  <si>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</si>
  <si>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</si>
  <si>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</si>
  <si>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</si>
  <si>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</si>
  <si>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</si>
  <si>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</si>
  <si>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</si>
  <si>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</si>
  <si>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</si>
  <si>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</si>
  <si>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</si>
  <si>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</si>
  <si>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</si>
  <si>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</si>
  <si>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</si>
  <si>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</si>
  <si>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</si>
  <si>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</si>
  <si>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</si>
  <si>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</si>
  <si>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</si>
  <si>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</si>
  <si>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</si>
  <si>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</si>
  <si>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</si>
  <si>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</si>
  <si>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</si>
  <si>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</si>
  <si>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</si>
  <si>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</si>
  <si>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</si>
  <si>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</si>
  <si>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</si>
  <si>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</si>
  <si>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</si>
  <si>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</si>
  <si>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</si>
  <si>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</si>
  <si>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</si>
  <si>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</si>
  <si>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</si>
  <si>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</si>
  <si>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</si>
  <si>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</si>
  <si>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</si>
  <si>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</si>
  <si>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</si>
  <si>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</si>
  <si>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</si>
  <si>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</si>
  <si>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</si>
  <si>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</si>
  <si>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</si>
  <si>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</si>
  <si>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</si>
  <si>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</si>
  <si>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</si>
  <si>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</si>
  <si>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</si>
  <si>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</si>
  <si>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</si>
  <si>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</si>
  <si>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</si>
  <si>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</si>
  <si>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</si>
  <si>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</si>
  <si>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</si>
  <si>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</si>
  <si>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</si>
  <si>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</si>
  <si>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</si>
  <si>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</si>
  <si>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</si>
  <si>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</si>
  <si>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</si>
  <si>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</si>
  <si>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</si>
  <si>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</si>
  <si>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</si>
  <si>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</si>
  <si>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</si>
  <si>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</si>
  <si>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</si>
  <si>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</si>
  <si>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</si>
  <si>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</si>
  <si>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</si>
  <si>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</si>
  <si>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</si>
  <si>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</si>
  <si>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</si>
  <si>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</si>
  <si>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</si>
  <si>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</si>
  <si>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</si>
  <si>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</si>
  <si>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</si>
  <si>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</si>
  <si>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</si>
  <si>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</si>
  <si>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</si>
  <si>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</si>
  <si>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</si>
  <si>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</si>
  <si>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</si>
  <si>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</si>
  <si>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</si>
  <si>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</si>
  <si>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</si>
  <si>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</si>
  <si>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</si>
  <si>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</si>
  <si>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</si>
  <si>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</si>
  <si>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</si>
  <si>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</si>
  <si>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</si>
  <si>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</si>
  <si>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</si>
  <si>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</si>
  <si>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</si>
  <si>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</si>
  <si>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</si>
  <si>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</si>
  <si>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</si>
  <si>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</si>
  <si>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</si>
  <si>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</si>
  <si>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</si>
  <si>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</si>
  <si>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</si>
  <si>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</si>
  <si>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</si>
  <si>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</si>
  <si>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</si>
  <si>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</si>
  <si>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</si>
  <si>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</si>
  <si>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</si>
  <si>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</si>
  <si>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</si>
  <si>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</si>
  <si>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</si>
  <si>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</si>
  <si>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</si>
  <si>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</si>
  <si>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</si>
  <si>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</si>
  <si>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</si>
  <si>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</si>
  <si>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</si>
  <si>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</si>
  <si>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</si>
  <si>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</si>
  <si>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</si>
  <si>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</si>
  <si>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</si>
  <si>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</si>
  <si>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</si>
  <si>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</si>
  <si>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</si>
  <si>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</si>
  <si>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</si>
  <si>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</si>
  <si>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</si>
  <si>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</si>
  <si>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</si>
  <si>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</si>
  <si>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</si>
  <si>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</si>
  <si>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</si>
  <si>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</si>
  <si>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</si>
  <si>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</si>
  <si>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</si>
  <si>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</si>
  <si>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</si>
  <si>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</si>
  <si>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</si>
  <si>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</si>
  <si>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</si>
  <si>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</si>
  <si>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</si>
  <si>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</si>
  <si>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</si>
  <si>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</si>
  <si>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</si>
  <si>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</si>
  <si>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</si>
  <si>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</si>
  <si>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</si>
  <si>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</si>
  <si>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</si>
  <si>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</si>
  <si>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</si>
  <si>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</si>
  <si>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</si>
  <si>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</si>
  <si>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</si>
  <si>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</si>
  <si>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</si>
  <si>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</si>
  <si>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</si>
  <si>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</si>
  <si>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</si>
  <si>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</si>
  <si>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</si>
  <si>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</si>
  <si>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</si>
  <si>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</si>
  <si>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</si>
  <si>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</si>
  <si>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</si>
  <si>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</si>
  <si>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</si>
  <si>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</si>
  <si>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</si>
  <si>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</si>
  <si>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</si>
  <si>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</si>
  <si>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</si>
  <si>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</si>
  <si>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</si>
  <si>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</si>
  <si>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</si>
  <si>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</si>
  <si>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</si>
  <si>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</si>
  <si>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</si>
  <si>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</si>
  <si>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</si>
  <si>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</si>
  <si>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</si>
  <si>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</si>
  <si>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</si>
  <si>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</si>
  <si>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</si>
  <si>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</si>
  <si>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</si>
  <si>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</si>
  <si>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</si>
  <si>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</si>
  <si>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</si>
  <si>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</si>
  <si>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</si>
  <si>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</si>
  <si>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</si>
  <si>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</si>
  <si>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</si>
  <si>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</si>
  <si>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</si>
  <si>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</si>
  <si>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</si>
  <si>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</si>
  <si>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</si>
  <si>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</si>
  <si>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</si>
  <si>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</si>
  <si>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</si>
  <si>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</si>
  <si>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</si>
  <si>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</si>
  <si>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</si>
  <si>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</si>
  <si>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</si>
  <si>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</si>
  <si>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</si>
  <si>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</si>
  <si>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</si>
  <si>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</si>
  <si>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</si>
  <si>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</si>
  <si>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</si>
  <si>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</si>
  <si>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</si>
  <si>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</si>
  <si>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</si>
  <si>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</si>
  <si>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</si>
  <si>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</si>
  <si>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</si>
  <si>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</si>
  <si>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</si>
  <si>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</si>
  <si>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</si>
  <si>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</si>
  <si>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</si>
  <si>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</si>
  <si>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</si>
  <si>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</si>
  <si>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</si>
  <si>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</si>
  <si>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</si>
  <si>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</si>
  <si>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</si>
  <si>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</si>
  <si>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</si>
  <si>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</si>
  <si>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</si>
  <si>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</si>
  <si>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</si>
  <si>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</si>
  <si>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</si>
  <si>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</si>
  <si>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</si>
  <si>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</si>
  <si>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</si>
  <si>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</si>
  <si>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</si>
  <si>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</si>
  <si>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</si>
  <si>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</si>
  <si>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</si>
  <si>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</si>
  <si>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</si>
  <si>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</si>
  <si>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</si>
  <si>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</si>
  <si>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</si>
  <si>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</si>
  <si>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</si>
  <si>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</si>
  <si>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</si>
  <si>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</si>
  <si>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</si>
  <si>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</si>
  <si>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</si>
  <si>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</si>
  <si>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</si>
  <si>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</si>
  <si>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</si>
  <si>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</si>
  <si>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</si>
  <si>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</si>
  <si>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</si>
  <si>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</si>
  <si>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</si>
  <si>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</si>
  <si>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</si>
  <si>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</si>
  <si>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</si>
  <si>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</si>
  <si>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</si>
  <si>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</si>
  <si>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</si>
  <si>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</si>
  <si>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</si>
  <si>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</si>
  <si>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</si>
  <si>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</si>
  <si>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</si>
  <si>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</si>
  <si>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</si>
  <si>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</si>
  <si>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</si>
  <si>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</si>
  <si>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</si>
  <si>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</si>
  <si>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</si>
  <si>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</si>
  <si>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</si>
  <si>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</si>
  <si>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</si>
  <si>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</si>
  <si>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</si>
  <si>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</si>
  <si>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</si>
  <si>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</si>
  <si>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</si>
  <si>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</si>
  <si>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</si>
  <si>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</si>
  <si>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</si>
  <si>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</si>
  <si>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</si>
  <si>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</si>
  <si>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</si>
  <si>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</si>
  <si>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</si>
  <si>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</si>
  <si>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</si>
  <si>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</si>
  <si>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</si>
  <si>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</si>
  <si>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</si>
  <si>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</si>
  <si>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</si>
  <si>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</si>
  <si>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</si>
  <si>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</si>
  <si>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</si>
  <si>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</si>
  <si>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</si>
  <si>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</si>
  <si>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</si>
  <si>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</si>
  <si>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</si>
  <si>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</si>
  <si>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</si>
  <si>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</si>
  <si>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</si>
  <si>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</si>
  <si>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</si>
  <si>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</si>
  <si>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</si>
  <si>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</si>
  <si>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</si>
  <si>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</si>
  <si>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</si>
  <si>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</si>
  <si>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</si>
  <si>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</si>
  <si>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</si>
  <si>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</si>
  <si>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</si>
  <si>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</si>
  <si>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</si>
  <si>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</si>
  <si>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</si>
  <si>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</si>
  <si>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</si>
  <si>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</si>
  <si>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</si>
  <si>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</si>
  <si>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</si>
  <si>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</si>
  <si>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</si>
  <si>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</si>
  <si>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</si>
  <si>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</si>
  <si>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</si>
  <si>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</si>
  <si>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</si>
  <si>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</si>
  <si>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</si>
  <si>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</si>
  <si>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</si>
  <si>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</si>
  <si>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</si>
  <si>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</si>
  <si>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</si>
  <si>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</si>
  <si>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</si>
  <si>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</si>
  <si>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</si>
  <si>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</si>
  <si>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</si>
  <si>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</si>
  <si>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</si>
  <si>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</si>
  <si>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</si>
  <si>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</si>
  <si>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</si>
  <si>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</si>
  <si>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</si>
  <si>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</si>
  <si>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</si>
  <si>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</si>
  <si>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</si>
  <si>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</si>
  <si>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</si>
  <si>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</si>
  <si>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</si>
  <si>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</si>
  <si>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</si>
  <si>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</si>
  <si>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</si>
  <si>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</si>
  <si>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</si>
  <si>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</si>
  <si>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</si>
  <si>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</si>
  <si>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</si>
  <si>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</si>
  <si>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</si>
  <si>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</si>
  <si>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</si>
  <si>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</si>
  <si>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</si>
  <si>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</si>
  <si>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</si>
  <si>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</si>
  <si>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</si>
  <si>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</si>
  <si>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</si>
  <si>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</si>
  <si>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</si>
  <si>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</si>
  <si>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</si>
  <si>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</si>
  <si>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</si>
  <si>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</si>
  <si>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</si>
  <si>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</si>
  <si>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</si>
  <si>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</si>
  <si>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</si>
  <si>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</si>
  <si>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</si>
  <si>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</si>
  <si>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</si>
  <si>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</si>
  <si>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</si>
  <si>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</si>
  <si>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</si>
  <si>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</si>
  <si>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</si>
  <si>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</si>
  <si>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</si>
  <si>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</si>
  <si>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</si>
  <si>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</si>
  <si>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</si>
  <si>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</si>
  <si>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</si>
  <si>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</si>
  <si>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</si>
  <si>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</si>
  <si>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</si>
  <si>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</si>
  <si>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</si>
  <si>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</si>
  <si>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</si>
  <si>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</si>
  <si>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</si>
  <si>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</si>
  <si>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</si>
  <si>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</si>
  <si>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</si>
  <si>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</si>
  <si>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</si>
  <si>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</si>
  <si>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</si>
  <si>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</si>
  <si>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</si>
  <si>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</si>
  <si>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</si>
  <si>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</si>
  <si>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</si>
  <si>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</si>
  <si>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</si>
  <si>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</si>
  <si>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</si>
  <si>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</si>
  <si>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</si>
  <si>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</si>
  <si>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</si>
  <si>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</si>
  <si>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</si>
  <si>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</si>
  <si>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</si>
  <si>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</si>
  <si>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</si>
  <si>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</si>
  <si>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</si>
  <si>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</si>
  <si>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</si>
  <si>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</si>
  <si>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</si>
  <si>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</si>
  <si>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</si>
  <si>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</si>
  <si>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</si>
  <si>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</si>
  <si>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</si>
  <si>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</si>
  <si>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</si>
  <si>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</si>
  <si>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</si>
  <si>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</si>
  <si>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</si>
  <si>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</si>
  <si>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</si>
  <si>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</si>
  <si>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</si>
  <si>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</si>
  <si>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</si>
  <si>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</si>
  <si>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</si>
  <si>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</si>
  <si>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</si>
  <si>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</si>
  <si>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</si>
  <si>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</si>
  <si>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</si>
  <si>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</si>
  <si>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</si>
  <si>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</si>
  <si>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</si>
  <si>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</si>
  <si>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</si>
  <si>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</si>
  <si>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</si>
  <si>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</si>
  <si>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</si>
  <si>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</si>
  <si>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</si>
  <si>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</si>
  <si>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</si>
  <si>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</si>
  <si>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</si>
  <si>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</si>
  <si>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</si>
  <si>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</si>
  <si>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</si>
  <si>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</si>
  <si>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</si>
  <si>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</si>
  <si>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</si>
  <si>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</si>
  <si>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</si>
  <si>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</si>
  <si>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</si>
  <si>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</si>
  <si>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</si>
  <si>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</si>
  <si>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</si>
  <si>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</si>
  <si>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</si>
  <si>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</si>
  <si>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</si>
  <si>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</si>
  <si>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</si>
  <si>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</si>
  <si>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</si>
  <si>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</si>
  <si>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</si>
  <si>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</si>
  <si>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</si>
  <si>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</si>
  <si>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</si>
  <si>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</si>
  <si>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</si>
  <si>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</si>
  <si>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</si>
  <si>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</si>
  <si>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</si>
  <si>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</si>
  <si>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</si>
  <si>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</si>
  <si>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</si>
  <si>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</si>
  <si>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</si>
  <si>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</si>
  <si>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</si>
  <si>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</si>
  <si>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</si>
  <si>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</si>
  <si>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</si>
  <si>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</si>
  <si>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</si>
  <si>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</si>
  <si>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</si>
  <si>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</si>
  <si>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</si>
  <si>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</si>
  <si>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</si>
  <si>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</si>
  <si>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</si>
  <si>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</si>
  <si>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</si>
  <si>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</si>
  <si>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</si>
  <si>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</si>
  <si>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</si>
  <si>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</si>
  <si>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</si>
  <si>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</si>
  <si>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</si>
  <si>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</si>
  <si>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</si>
  <si>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</si>
  <si>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</si>
  <si>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</si>
  <si>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</si>
  <si>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</si>
  <si>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</si>
  <si>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</si>
  <si>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</si>
  <si>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</si>
  <si>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</si>
  <si>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</si>
  <si>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</si>
  <si>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</si>
  <si>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</si>
  <si>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</si>
  <si>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</si>
  <si>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</si>
  <si>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</si>
  <si>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</si>
  <si>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</si>
  <si>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</si>
  <si>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</si>
  <si>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</si>
  <si>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</si>
  <si>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</si>
  <si>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</si>
  <si>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</si>
  <si>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</si>
  <si>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</si>
  <si>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</si>
  <si>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</si>
  <si>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</si>
  <si>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</si>
  <si>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</si>
  <si>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</si>
  <si>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</si>
  <si>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</si>
  <si>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</si>
  <si>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</si>
  <si>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</si>
  <si>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</si>
  <si>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</si>
  <si>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</si>
  <si>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</si>
  <si>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</si>
  <si>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</si>
  <si>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</si>
  <si>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</si>
  <si>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</si>
  <si>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</si>
  <si>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</si>
  <si>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</si>
  <si>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</si>
  <si>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</si>
  <si>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</si>
  <si>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</si>
  <si>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</si>
  <si>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</si>
  <si>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</si>
  <si>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</si>
  <si>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</si>
  <si>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</si>
  <si>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</si>
  <si>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</si>
  <si>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</si>
  <si>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</si>
  <si>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</si>
  <si>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</si>
  <si>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</si>
  <si>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</si>
  <si>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</si>
  <si>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</si>
  <si>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</si>
  <si>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</si>
  <si>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</si>
  <si>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</si>
  <si>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</si>
  <si>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</si>
  <si>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</si>
  <si>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</si>
  <si>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</si>
  <si>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</si>
  <si>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</si>
  <si>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</si>
  <si>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</si>
  <si>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</si>
  <si>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</si>
  <si>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</si>
  <si>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</si>
  <si>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</si>
  <si>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</si>
  <si>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</si>
  <si>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</si>
  <si>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</si>
  <si>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</si>
  <si>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</si>
  <si>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</si>
  <si>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</si>
  <si>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</si>
  <si>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</si>
  <si>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</si>
  <si>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</si>
  <si>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</si>
  <si>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</si>
  <si>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</si>
  <si>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</si>
  <si>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</si>
  <si>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</si>
  <si>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</si>
  <si>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</si>
  <si>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</si>
  <si>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</si>
  <si>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</si>
  <si>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</si>
  <si>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</si>
  <si>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</si>
  <si>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</si>
  <si>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</si>
  <si>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</si>
  <si>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</si>
  <si>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</si>
  <si>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</si>
  <si>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</si>
  <si>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</si>
  <si>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</si>
  <si>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</si>
  <si>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</si>
  <si>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</si>
  <si>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</si>
  <si>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</si>
  <si>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</si>
  <si>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</si>
  <si>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</si>
  <si>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</si>
  <si>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</si>
  <si>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</si>
  <si>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</si>
  <si>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</si>
  <si>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</si>
  <si>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</si>
  <si>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</si>
  <si>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</si>
  <si>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</si>
  <si>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</si>
  <si>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</si>
  <si>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</si>
  <si>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</si>
  <si>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</si>
  <si>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</si>
  <si>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</si>
  <si>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</si>
  <si>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</si>
  <si>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</si>
  <si>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</si>
  <si>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</si>
  <si>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</si>
  <si>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</si>
  <si>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</si>
  <si>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</si>
  <si>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</si>
  <si>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</si>
  <si>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</si>
  <si>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</si>
  <si>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</si>
  <si>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</si>
  <si>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</si>
  <si>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</si>
  <si>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</si>
  <si>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</si>
  <si>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</si>
  <si>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</si>
  <si>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</si>
  <si>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</si>
  <si>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</si>
  <si>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</si>
  <si>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</si>
  <si>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</si>
  <si>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</si>
  <si>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</si>
  <si>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</si>
  <si>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</si>
  <si>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</si>
  <si>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</si>
  <si>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</si>
  <si>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</si>
  <si>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</si>
  <si>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</si>
  <si>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</si>
  <si>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</si>
  <si>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</si>
  <si>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</si>
  <si>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</si>
  <si>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</si>
  <si>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</si>
  <si>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</si>
  <si>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</si>
  <si>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</si>
  <si>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</si>
  <si>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</si>
  <si>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</si>
  <si>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</si>
  <si>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</si>
  <si>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</si>
  <si>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</si>
  <si>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</si>
  <si>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</si>
  <si>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</si>
  <si>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</si>
  <si>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</si>
  <si>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</si>
  <si>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</si>
  <si>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</si>
  <si>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</si>
  <si>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</si>
  <si>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</si>
  <si>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</si>
  <si>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</si>
  <si>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</si>
  <si>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</si>
  <si>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</si>
  <si>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</si>
  <si>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</si>
  <si>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</si>
  <si>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</si>
  <si>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</si>
  <si>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</si>
  <si>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</si>
  <si>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</si>
  <si>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</si>
  <si>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</si>
  <si>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</si>
  <si>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</si>
  <si>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</si>
  <si>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</si>
  <si>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</si>
  <si>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</si>
  <si>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</si>
  <si>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</si>
  <si>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</si>
  <si>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</si>
  <si>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</si>
  <si>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</si>
  <si>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</si>
  <si>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</si>
  <si>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</si>
  <si>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</si>
  <si>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</si>
  <si>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</si>
  <si>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</si>
  <si>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</si>
  <si>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</si>
  <si>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</si>
  <si>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</si>
  <si>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</si>
  <si>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</si>
  <si>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</si>
  <si>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</si>
  <si>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</si>
  <si>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</si>
  <si>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</si>
  <si>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</si>
  <si>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</si>
  <si>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</si>
  <si>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</si>
  <si>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</si>
  <si>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</si>
  <si>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</si>
  <si>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</si>
  <si>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</si>
  <si>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</si>
  <si>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</si>
  <si>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</si>
  <si>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</si>
  <si>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</si>
  <si>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</si>
  <si>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</si>
  <si>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</si>
  <si>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</si>
  <si>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</si>
  <si>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</si>
  <si>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</si>
  <si>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</si>
  <si>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</si>
  <si>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</si>
  <si>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</si>
  <si>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</si>
  <si>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</si>
  <si>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</si>
  <si>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</si>
  <si>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</si>
  <si>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</si>
  <si>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</si>
  <si>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</si>
  <si>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</si>
  <si>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</si>
  <si>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</si>
  <si>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</si>
  <si>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</si>
  <si>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</si>
  <si>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</si>
  <si>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</si>
  <si>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</si>
  <si>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</si>
  <si>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</si>
  <si>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</si>
  <si>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</si>
  <si>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</si>
  <si>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</si>
  <si>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</si>
  <si>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</si>
  <si>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</si>
  <si>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</si>
  <si>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</si>
  <si>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</si>
  <si>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</si>
  <si>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</si>
  <si>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</si>
  <si>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</si>
  <si>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</si>
  <si>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</si>
  <si>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</si>
  <si>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</si>
  <si>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</si>
  <si>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</si>
  <si>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</si>
  <si>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</si>
  <si>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</si>
  <si>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</si>
  <si>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</si>
  <si>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</si>
  <si>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</si>
  <si>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</si>
  <si>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</si>
  <si>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</si>
  <si>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</si>
  <si>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</si>
  <si>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</si>
  <si>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</si>
  <si>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</si>
  <si>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</si>
  <si>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</si>
  <si>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</si>
  <si>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</si>
  <si>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</si>
  <si>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</si>
  <si>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</si>
  <si>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</si>
  <si>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</si>
  <si>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</si>
  <si>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</si>
  <si>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</si>
  <si>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</si>
  <si>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</si>
  <si>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</si>
  <si>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</si>
  <si>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</si>
  <si>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</si>
  <si>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</si>
  <si>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</si>
  <si>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</si>
  <si>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</si>
  <si>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</si>
  <si>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</si>
  <si>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</si>
  <si>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</si>
  <si>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</si>
  <si>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</si>
  <si>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</si>
  <si>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</si>
  <si>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</si>
  <si>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</si>
  <si>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</si>
  <si>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</si>
  <si>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</si>
  <si>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</si>
  <si>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</si>
  <si>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</si>
  <si>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</si>
  <si>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</si>
  <si>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</si>
  <si>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</si>
  <si>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</si>
  <si>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</si>
  <si>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</si>
  <si>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</si>
  <si>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</si>
  <si>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</si>
  <si>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</si>
  <si>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</si>
  <si>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</si>
  <si>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</si>
  <si>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</si>
  <si>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</si>
  <si>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</si>
  <si>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</si>
  <si>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</si>
  <si>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</si>
  <si>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</si>
  <si>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</si>
  <si>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</si>
  <si>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</si>
  <si>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</si>
  <si>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</si>
  <si>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</si>
  <si>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</si>
  <si>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</si>
  <si>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</si>
  <si>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</si>
  <si>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</si>
  <si>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</si>
  <si>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</si>
  <si>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</si>
  <si>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</si>
  <si>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</si>
  <si>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</si>
  <si>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</si>
  <si>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</si>
  <si>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</si>
  <si>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</si>
  <si>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</si>
  <si>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</si>
  <si>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</si>
  <si>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</si>
  <si>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</si>
  <si>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</si>
  <si>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</si>
  <si>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</si>
  <si>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</si>
  <si>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</si>
  <si>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</si>
  <si>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</si>
  <si>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</si>
  <si>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</si>
  <si>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</si>
  <si>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</si>
  <si>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</si>
  <si>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</si>
  <si>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</si>
  <si>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</si>
  <si>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</si>
  <si>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</si>
  <si>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</si>
  <si>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</si>
  <si>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</si>
  <si>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</si>
  <si>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</si>
  <si>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</si>
  <si>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</si>
  <si>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</si>
  <si>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</si>
  <si>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</si>
  <si>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</si>
  <si>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</si>
  <si>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</si>
  <si>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</si>
  <si>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</si>
  <si>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</si>
  <si>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</si>
  <si>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</si>
  <si>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</si>
  <si>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</si>
  <si>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</si>
  <si>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</si>
  <si>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</si>
  <si>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</si>
  <si>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</si>
  <si>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</si>
  <si>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</si>
  <si>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</si>
  <si>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</si>
  <si>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</si>
  <si>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</si>
  <si>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</si>
  <si>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</si>
  <si>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</si>
  <si>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</si>
  <si>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</si>
  <si>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</si>
  <si>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</si>
  <si>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</si>
  <si>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</si>
  <si>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</si>
  <si>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</si>
  <si>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</si>
  <si>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</si>
  <si>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</si>
  <si>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</si>
  <si>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</si>
  <si>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</si>
  <si>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</si>
  <si>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</si>
  <si>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</si>
  <si>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</si>
  <si>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</si>
  <si>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</si>
  <si>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</si>
  <si>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</si>
  <si>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</si>
  <si>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</si>
  <si>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</si>
  <si>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</si>
  <si>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</si>
  <si>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</si>
  <si>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</si>
  <si>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</si>
  <si>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</si>
  <si>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</si>
  <si>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</si>
  <si>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</si>
  <si>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</si>
  <si>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</si>
  <si>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</si>
  <si>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</si>
  <si>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</si>
  <si>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</si>
  <si>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</si>
  <si>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</si>
  <si>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</si>
  <si>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</si>
  <si>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</si>
  <si>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</si>
  <si>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</si>
  <si>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</si>
  <si>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</si>
  <si>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</si>
  <si>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</si>
  <si>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</si>
  <si>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</si>
  <si>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</si>
  <si>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</si>
  <si>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</si>
  <si>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</si>
  <si>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</si>
  <si>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</si>
  <si>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</si>
  <si>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</si>
  <si>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</si>
  <si>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</si>
  <si>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</si>
  <si>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</si>
  <si>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</si>
  <si>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</si>
  <si>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</si>
  <si>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</si>
  <si>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</si>
  <si>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</si>
  <si>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</si>
  <si>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</si>
  <si>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</si>
  <si>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</si>
  <si>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</si>
  <si>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</si>
  <si>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</si>
  <si>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</si>
  <si>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</si>
  <si>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</si>
  <si>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</si>
  <si>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</si>
  <si>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</si>
  <si>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</si>
  <si>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</si>
  <si>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</si>
  <si>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</si>
  <si>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</si>
  <si>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</si>
  <si>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</si>
  <si>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</si>
  <si>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</si>
  <si>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</si>
  <si>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</si>
  <si>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</si>
  <si>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</si>
  <si>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</si>
  <si>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</si>
  <si>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</si>
  <si>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</si>
  <si>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</si>
  <si>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</si>
  <si>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</si>
  <si>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</si>
  <si>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</si>
  <si>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</si>
  <si>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</si>
  <si>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</si>
  <si>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</si>
  <si>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</si>
  <si>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</si>
  <si>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</si>
  <si>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</si>
  <si>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</si>
  <si>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</si>
  <si>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</si>
  <si>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</si>
  <si>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</si>
  <si>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</si>
  <si>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</si>
  <si>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</si>
  <si>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</si>
  <si>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</si>
  <si>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</si>
  <si>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</si>
  <si>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</si>
  <si>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</si>
  <si>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</si>
  <si>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</si>
  <si>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</si>
  <si>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</si>
  <si>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</si>
  <si>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</si>
  <si>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</si>
  <si>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</si>
  <si>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</si>
  <si>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</si>
  <si>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</si>
  <si>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</si>
  <si>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</si>
  <si>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</si>
  <si>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</si>
  <si>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</si>
  <si>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</si>
  <si>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</si>
  <si>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</si>
  <si>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</si>
  <si>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</si>
  <si>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</si>
  <si>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</si>
  <si>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</si>
  <si>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</si>
  <si>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</si>
  <si>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</si>
  <si>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</si>
  <si>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</si>
  <si>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</si>
  <si>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</si>
  <si>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</si>
  <si>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</si>
  <si>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</si>
  <si>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</si>
  <si>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</si>
  <si>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</si>
  <si>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</si>
  <si>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</si>
  <si>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</si>
  <si>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</si>
  <si>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</si>
  <si>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</si>
  <si>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</si>
  <si>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</si>
  <si>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</si>
  <si>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</si>
  <si>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</si>
  <si>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</si>
  <si>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</si>
  <si>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</si>
  <si>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</si>
  <si>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</si>
  <si>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</si>
  <si>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</si>
  <si>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</si>
  <si>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</si>
  <si>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</si>
  <si>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</si>
  <si>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</si>
  <si>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</si>
  <si>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</si>
  <si>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</si>
  <si>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</si>
  <si>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</si>
  <si>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</si>
  <si>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</si>
  <si>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</si>
  <si>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</si>
  <si>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</si>
  <si>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</si>
  <si>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</si>
  <si>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</si>
  <si>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</si>
  <si>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</si>
  <si>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</si>
  <si>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</si>
  <si>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</si>
  <si>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</si>
  <si>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</si>
  <si>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</si>
  <si>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</si>
  <si>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</si>
  <si>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</si>
  <si>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</si>
  <si>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</si>
  <si>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</si>
  <si>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</si>
  <si>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</si>
  <si>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</si>
  <si>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</si>
  <si>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</si>
  <si>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</si>
  <si>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</si>
  <si>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</si>
  <si>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</si>
  <si>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</si>
  <si>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</si>
  <si>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</si>
  <si>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</si>
  <si>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</si>
  <si>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</si>
  <si>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</si>
  <si>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</si>
  <si>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</si>
  <si>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</si>
  <si>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</si>
  <si>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</si>
  <si>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</si>
  <si>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</si>
  <si>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</si>
  <si>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</si>
  <si>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</si>
  <si>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</si>
  <si>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</si>
  <si>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</si>
  <si>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</si>
  <si>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</si>
  <si>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</si>
  <si>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</si>
  <si>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</si>
  <si>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</si>
  <si>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</si>
  <si>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</si>
  <si>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</si>
  <si>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</si>
  <si>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</si>
  <si>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</si>
  <si>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</si>
  <si>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</si>
  <si>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</si>
  <si>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</si>
  <si>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</si>
  <si>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</si>
  <si>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</si>
  <si>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</si>
  <si>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</si>
  <si>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</si>
  <si>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</si>
  <si>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</si>
  <si>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</si>
  <si>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</si>
  <si>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</si>
  <si>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</si>
  <si>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</si>
  <si>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</si>
  <si>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</si>
  <si>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</si>
  <si>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</si>
  <si>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</si>
  <si>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</si>
  <si>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</si>
  <si>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</si>
  <si>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</si>
  <si>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</si>
  <si>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</si>
  <si>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</si>
  <si>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</si>
  <si>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</si>
  <si>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</si>
  <si>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</si>
  <si>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</si>
  <si>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</si>
  <si>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</si>
  <si>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</si>
  <si>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</si>
  <si>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</si>
  <si>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</si>
  <si>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</si>
  <si>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</si>
  <si>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</si>
  <si>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</si>
  <si>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</si>
  <si>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</si>
  <si>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</si>
  <si>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</si>
  <si>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</si>
  <si>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</si>
  <si>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</si>
  <si>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</si>
  <si>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</si>
  <si>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</si>
  <si>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</si>
  <si>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</si>
  <si>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</si>
  <si>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</si>
  <si>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</si>
  <si>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</si>
  <si>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</si>
  <si>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</si>
  <si>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</si>
  <si>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</si>
  <si>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</si>
  <si>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</si>
  <si>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</si>
  <si>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</si>
  <si>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</si>
  <si>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</si>
  <si>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</si>
  <si>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</si>
  <si>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</si>
  <si>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</si>
  <si>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</si>
  <si>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</si>
  <si>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</si>
  <si>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</si>
  <si>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</si>
  <si>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</si>
  <si>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</si>
  <si>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</si>
  <si>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</si>
  <si>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</si>
  <si>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</si>
  <si>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</si>
  <si>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</si>
  <si>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</si>
  <si>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</si>
  <si>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</si>
  <si>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</si>
  <si>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</si>
  <si>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</si>
  <si>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</si>
  <si>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</si>
  <si>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</si>
  <si>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</si>
  <si>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</si>
  <si>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</si>
  <si>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</si>
  <si>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</si>
  <si>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</si>
  <si>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</si>
  <si>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</si>
  <si>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</si>
  <si>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</si>
  <si>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</si>
  <si>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</si>
  <si>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</si>
  <si>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</si>
  <si>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</si>
  <si>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</si>
  <si>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</si>
  <si>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</si>
  <si>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</si>
  <si>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</si>
  <si>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</si>
  <si>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</si>
  <si>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</si>
  <si>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</si>
  <si>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</si>
  <si>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</si>
  <si>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</si>
  <si>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</si>
  <si>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</si>
  <si>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</si>
  <si>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</si>
  <si>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</si>
  <si>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</si>
  <si>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</si>
  <si>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</si>
  <si>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</si>
  <si>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</si>
  <si>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</si>
  <si>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</si>
  <si>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</si>
  <si>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</si>
  <si>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</si>
  <si>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</si>
  <si>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</si>
  <si>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</si>
  <si>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</si>
  <si>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</si>
  <si>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</si>
  <si>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</si>
  <si>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</si>
  <si>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</si>
  <si>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</si>
  <si>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</si>
  <si>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</si>
  <si>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</si>
  <si>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</si>
  <si>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</si>
  <si>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</si>
  <si>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</si>
  <si>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</si>
  <si>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</si>
  <si>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</si>
  <si>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</si>
  <si>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</si>
  <si>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</si>
  <si>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</si>
  <si>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</si>
  <si>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</si>
  <si>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</si>
  <si>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</si>
  <si>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</si>
  <si>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</si>
  <si>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</si>
  <si>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</si>
  <si>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</si>
  <si>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</si>
  <si>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</si>
  <si>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</si>
  <si>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</si>
  <si>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</si>
  <si>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</si>
  <si>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</si>
  <si>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</si>
  <si>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</si>
  <si>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</si>
  <si>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</si>
  <si>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</si>
  <si>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</si>
  <si>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</si>
  <si>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</si>
  <si>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</si>
  <si>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</si>
  <si>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</si>
  <si>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</si>
  <si>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</si>
  <si>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</si>
  <si>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</si>
  <si>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</si>
  <si>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</si>
  <si>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</si>
  <si>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</si>
  <si>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</si>
  <si>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</si>
  <si>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</si>
  <si>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</si>
  <si>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</si>
  <si>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</si>
  <si>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</si>
  <si>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</si>
  <si>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</si>
  <si>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</si>
  <si>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</si>
  <si>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</si>
  <si>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</si>
  <si>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</si>
  <si>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</si>
  <si>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</si>
  <si>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</si>
  <si>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</si>
  <si>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</si>
  <si>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</si>
  <si>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</si>
  <si>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</si>
  <si>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</si>
  <si>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</si>
  <si>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</si>
  <si>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</si>
  <si>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</si>
  <si>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</si>
  <si>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</si>
  <si>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</si>
  <si>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</si>
  <si>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</si>
  <si>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</si>
  <si>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</si>
  <si>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</si>
  <si>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</si>
  <si>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</si>
  <si>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</si>
  <si>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</si>
  <si>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</si>
  <si>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</si>
  <si>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</si>
  <si>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</si>
  <si>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</si>
  <si>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</si>
  <si>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</si>
  <si>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</si>
  <si>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</si>
  <si>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</si>
  <si>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</si>
  <si>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</si>
  <si>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</si>
  <si>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</si>
  <si>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</si>
  <si>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</si>
  <si>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</si>
  <si>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</si>
  <si>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</si>
  <si>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</si>
  <si>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</si>
  <si>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</si>
  <si>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</si>
  <si>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</si>
  <si>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</si>
  <si>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</si>
  <si>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</si>
  <si>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</si>
  <si>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</si>
  <si>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</si>
  <si>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</si>
  <si>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</si>
  <si>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</si>
  <si>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</si>
  <si>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</si>
  <si>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</si>
  <si>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</si>
  <si>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</si>
  <si>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</si>
  <si>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</si>
  <si>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</si>
  <si>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</si>
  <si>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</si>
  <si>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</si>
  <si>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</si>
  <si>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</si>
  <si>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</si>
  <si>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</si>
  <si>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</si>
  <si>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</si>
  <si>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</si>
  <si>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</si>
  <si>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</si>
  <si>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</si>
  <si>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</si>
  <si>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</si>
  <si>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</si>
  <si>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</si>
  <si>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</si>
  <si>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</si>
  <si>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</si>
  <si>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</si>
  <si>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</si>
  <si>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</si>
  <si>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</si>
  <si>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</si>
  <si>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</si>
  <si>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</si>
  <si>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</si>
  <si>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</si>
  <si>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</si>
  <si>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</si>
  <si>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</si>
  <si>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</si>
  <si>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</si>
  <si>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</si>
  <si>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</si>
  <si>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</si>
  <si>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</si>
  <si>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</si>
  <si>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</si>
  <si>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</si>
  <si>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</si>
  <si>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</si>
  <si>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</si>
  <si>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</si>
  <si>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</si>
  <si>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</si>
  <si>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</si>
  <si>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</si>
  <si>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</si>
  <si>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</si>
  <si>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</si>
  <si>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</si>
  <si>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</si>
  <si>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</si>
  <si>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</si>
  <si>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</si>
  <si>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</si>
  <si>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</si>
  <si>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</si>
  <si>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</si>
  <si>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</si>
  <si>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</si>
  <si>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</si>
  <si>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</si>
  <si>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</si>
  <si>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</si>
  <si>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</si>
  <si>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</si>
  <si>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</si>
  <si>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</si>
  <si>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</si>
  <si>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</si>
  <si>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</si>
  <si>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</si>
  <si>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</si>
  <si>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</si>
  <si>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</si>
  <si>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</si>
  <si>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</si>
  <si>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</si>
  <si>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</si>
  <si>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</si>
  <si>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</si>
  <si>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</si>
  <si>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</si>
  <si>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</si>
  <si>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</si>
  <si>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</si>
  <si>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</si>
  <si>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</si>
  <si>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</si>
  <si>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</si>
  <si>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</si>
  <si>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</si>
  <si>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</si>
  <si>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</si>
  <si>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</si>
  <si>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</si>
  <si>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</si>
  <si>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</si>
  <si>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</si>
  <si>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</si>
  <si>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</si>
  <si>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</si>
  <si>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</si>
  <si>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</si>
  <si>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</si>
  <si>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</si>
  <si>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</si>
  <si>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</si>
  <si>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</si>
  <si>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</si>
  <si>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</si>
  <si>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</si>
  <si>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</si>
  <si>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</si>
  <si>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</si>
  <si>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</si>
  <si>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</si>
  <si>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</si>
  <si>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</si>
  <si>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</si>
  <si>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</si>
  <si>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</si>
  <si>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</si>
  <si>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</si>
  <si>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</si>
  <si>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</si>
  <si>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</si>
  <si>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</si>
  <si>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</si>
  <si>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</si>
  <si>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</si>
  <si>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</si>
  <si>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</si>
  <si>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</si>
  <si>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</si>
  <si>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</si>
  <si>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</si>
  <si>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</si>
  <si>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</si>
  <si>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</si>
  <si>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</si>
  <si>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</si>
  <si>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</si>
  <si>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</si>
  <si>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</si>
  <si>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</si>
  <si>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</si>
  <si>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</si>
  <si>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</si>
  <si>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</si>
  <si>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</si>
  <si>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</si>
  <si>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</si>
  <si>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</si>
  <si>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</si>
  <si>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</si>
  <si>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</si>
  <si>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</si>
  <si>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</si>
  <si>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</si>
  <si>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</si>
  <si>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</si>
  <si>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</si>
  <si>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</si>
  <si>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</si>
  <si>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</si>
  <si>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</si>
  <si>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</si>
  <si>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</si>
  <si>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</si>
  <si>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</si>
  <si>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</si>
  <si>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</si>
  <si>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</si>
  <si>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</si>
  <si>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</si>
  <si>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</si>
  <si>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</si>
  <si>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</si>
  <si>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</si>
  <si>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</si>
  <si>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</si>
  <si>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</si>
  <si>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</si>
  <si>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</si>
  <si>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</si>
  <si>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</si>
  <si>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</si>
  <si>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</si>
  <si>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</si>
  <si>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</si>
  <si>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</si>
  <si>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</si>
  <si>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</si>
  <si>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</si>
  <si>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</si>
  <si>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</si>
  <si>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</si>
  <si>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</si>
  <si>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</si>
  <si>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</si>
  <si>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</si>
  <si>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</si>
  <si>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</si>
  <si>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</si>
  <si>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</si>
  <si>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</si>
  <si>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</si>
  <si>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</si>
  <si>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</si>
  <si>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</si>
  <si>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</si>
  <si>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</si>
  <si>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</si>
  <si>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</si>
  <si>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</si>
  <si>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</si>
  <si>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</si>
  <si>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</si>
  <si>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</si>
  <si>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</si>
  <si>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</si>
  <si>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</si>
  <si>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</si>
  <si>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</si>
  <si>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</si>
  <si>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</si>
  <si>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</si>
  <si>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</si>
  <si>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</si>
  <si>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</si>
  <si>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</si>
  <si>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</si>
  <si>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</si>
  <si>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</si>
  <si>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</si>
  <si>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</si>
  <si>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</si>
  <si>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</si>
  <si>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</si>
  <si>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</si>
  <si>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</si>
  <si>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</si>
  <si>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</si>
  <si>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</si>
  <si>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</si>
  <si>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</si>
  <si>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</si>
  <si>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</si>
  <si>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</si>
  <si>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</si>
  <si>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</si>
  <si>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</si>
  <si>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</si>
  <si>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</si>
  <si>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</si>
  <si>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</si>
  <si>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</si>
  <si>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</si>
  <si>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</si>
  <si>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</si>
  <si>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</si>
  <si>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</si>
  <si>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</si>
  <si>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</si>
  <si>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</si>
  <si>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</si>
  <si>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</si>
  <si>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</si>
  <si>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</si>
  <si>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</si>
  <si>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</si>
  <si>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</si>
  <si>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</si>
  <si>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</si>
  <si>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</si>
  <si>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</si>
  <si>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</si>
  <si>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</si>
  <si>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</si>
  <si>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</si>
  <si>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</si>
  <si>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</si>
  <si>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</si>
  <si>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</si>
  <si>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</si>
  <si>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</si>
  <si>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</si>
  <si>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</si>
  <si>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</si>
  <si>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</si>
  <si>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</si>
  <si>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</si>
  <si>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</si>
  <si>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</si>
  <si>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</si>
  <si>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</si>
  <si>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</si>
  <si>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</si>
  <si>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</si>
  <si>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</si>
  <si>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</si>
  <si>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</si>
  <si>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</si>
  <si>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</si>
  <si>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</si>
  <si>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</si>
  <si>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</si>
  <si>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</si>
  <si>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</si>
  <si>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</si>
  <si>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</si>
  <si>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</si>
  <si>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</si>
  <si>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</si>
  <si>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</si>
  <si>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</si>
  <si>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</si>
  <si>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</si>
  <si>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</si>
  <si>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</si>
  <si>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</si>
  <si>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</si>
  <si>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</si>
  <si>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</si>
  <si>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</si>
  <si>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</si>
  <si>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</si>
  <si>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</si>
  <si>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</si>
  <si>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</si>
  <si>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</si>
  <si>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</si>
  <si>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</si>
  <si>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</si>
  <si>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</si>
  <si>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</si>
  <si>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</si>
  <si>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</si>
  <si>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</si>
  <si>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</si>
  <si>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</si>
  <si>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</si>
  <si>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</si>
  <si>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</si>
  <si>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</si>
  <si>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</si>
  <si>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</si>
  <si>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</si>
  <si>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</si>
  <si>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</si>
  <si>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</si>
  <si>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</si>
  <si>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</si>
  <si>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</si>
  <si>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</si>
  <si>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</si>
  <si>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</si>
  <si>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</si>
  <si>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</si>
  <si>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</si>
  <si>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</si>
  <si>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</si>
  <si>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</si>
  <si>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</si>
  <si>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</si>
  <si>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</si>
  <si>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</si>
  <si>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</si>
  <si>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</si>
  <si>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</si>
  <si>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</si>
  <si>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</si>
  <si>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</si>
  <si>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</si>
  <si>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</si>
  <si>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</si>
  <si>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</si>
  <si>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</si>
  <si>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</si>
  <si>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</si>
  <si>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</si>
  <si>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</si>
  <si>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</si>
  <si>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</si>
  <si>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</si>
  <si>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</si>
  <si>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</si>
  <si>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</si>
  <si>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</si>
  <si>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</si>
  <si>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</si>
  <si>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</si>
  <si>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</si>
  <si>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</si>
  <si>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</si>
  <si>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</si>
  <si>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</si>
  <si>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</si>
  <si>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</si>
  <si>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</si>
  <si>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</si>
  <si>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</si>
  <si>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</si>
  <si>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</si>
  <si>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</si>
  <si>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</si>
  <si>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</si>
  <si>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</si>
  <si>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</si>
  <si>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</si>
  <si>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</si>
  <si>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</si>
  <si>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</si>
  <si>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</si>
  <si>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</si>
  <si>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</si>
  <si>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</si>
  <si>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</si>
  <si>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</si>
  <si>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</si>
  <si>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</si>
  <si>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</si>
  <si>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</si>
  <si>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</si>
  <si>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</si>
  <si>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</si>
  <si>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</si>
  <si>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</si>
  <si>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</si>
  <si>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</si>
  <si>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</si>
  <si>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</si>
  <si>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</si>
  <si>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</si>
  <si>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</si>
  <si>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</si>
  <si>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</si>
  <si>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</si>
  <si>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</si>
  <si>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</si>
  <si>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</si>
  <si>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</si>
  <si>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</si>
  <si>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</si>
  <si>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</si>
  <si>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</si>
  <si>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</si>
  <si>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</si>
  <si>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</si>
  <si>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</si>
  <si>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</si>
  <si>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</si>
  <si>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</si>
  <si>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</si>
  <si>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</si>
  <si>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</si>
  <si>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</si>
  <si>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</si>
  <si>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</si>
  <si>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</si>
  <si>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</si>
  <si>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</si>
  <si>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</si>
  <si>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</si>
  <si>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</si>
  <si>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</si>
  <si>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</si>
  <si>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</si>
  <si>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</si>
  <si>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</si>
  <si>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</si>
  <si>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</si>
  <si>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</si>
  <si>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</si>
  <si>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</si>
  <si>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</si>
  <si>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</si>
  <si>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</si>
  <si>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</si>
  <si>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</si>
  <si>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</si>
  <si>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</si>
  <si>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</si>
  <si>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</si>
  <si>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</si>
  <si>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</si>
  <si>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</si>
  <si>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</si>
  <si>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</si>
  <si>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</si>
  <si>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</si>
  <si>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</si>
  <si>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</si>
  <si>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</si>
  <si>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</si>
  <si>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</si>
  <si>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</si>
  <si>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</si>
  <si>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</si>
  <si>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</si>
  <si>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</si>
  <si>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</si>
  <si>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</si>
  <si>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</si>
  <si>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</si>
  <si>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</si>
  <si>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</si>
  <si>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</si>
  <si>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</si>
  <si>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</si>
  <si>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</si>
  <si>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</si>
  <si>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</si>
  <si>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</si>
  <si>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</si>
  <si>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</si>
  <si>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</si>
  <si>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</si>
  <si>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</si>
  <si>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</si>
  <si>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</si>
  <si>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</si>
  <si>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</si>
  <si>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</si>
  <si>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</si>
  <si>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</si>
  <si>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</si>
  <si>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</si>
  <si>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</si>
  <si>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</si>
  <si>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</si>
  <si>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</si>
  <si>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</si>
  <si>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</si>
  <si>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</si>
  <si>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</si>
  <si>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</si>
  <si>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</si>
  <si>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</si>
  <si>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</si>
  <si>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</si>
  <si>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</si>
  <si>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</si>
  <si>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</si>
  <si>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</si>
  <si>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</si>
  <si>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</si>
  <si>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</si>
  <si>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</si>
  <si>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</si>
  <si>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</si>
  <si>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</si>
  <si>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</si>
  <si>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</si>
  <si>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</si>
  <si>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</si>
  <si>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</si>
  <si>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</si>
  <si>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</si>
  <si>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</si>
  <si>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</si>
  <si>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</si>
  <si>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</si>
  <si>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</si>
  <si>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</si>
  <si>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</si>
  <si>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</si>
  <si>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</si>
  <si>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</si>
  <si>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</si>
  <si>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</si>
  <si>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</si>
  <si>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</si>
  <si>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</si>
  <si>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</si>
  <si>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</si>
  <si>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</si>
  <si>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</si>
  <si>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</si>
  <si>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</si>
  <si>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</si>
  <si>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</si>
  <si>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</si>
  <si>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</si>
  <si>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</si>
  <si>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</si>
  <si>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</si>
  <si>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</si>
  <si>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</si>
  <si>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</si>
  <si>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</si>
  <si>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</si>
  <si>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</si>
  <si>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</si>
  <si>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</si>
  <si>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</si>
  <si>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</si>
  <si>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</si>
  <si>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</si>
  <si>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</si>
  <si>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</si>
  <si>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</si>
  <si>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</si>
  <si>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</si>
  <si>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</si>
  <si>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</si>
  <si>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</si>
  <si>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</si>
  <si>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</si>
  <si>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</si>
  <si>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</si>
  <si>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</si>
  <si>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</si>
  <si>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</si>
  <si>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</si>
  <si>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</si>
  <si>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</si>
  <si>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</si>
  <si>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</si>
  <si>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</si>
  <si>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</si>
  <si>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</si>
  <si>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</si>
  <si>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</si>
  <si>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</si>
  <si>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</si>
  <si>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</si>
  <si>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</si>
  <si>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</si>
  <si>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</si>
  <si>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</si>
  <si>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</si>
  <si>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</si>
  <si>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</si>
  <si>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</si>
  <si>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</si>
  <si>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</si>
  <si>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</si>
  <si>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</si>
  <si>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</si>
  <si>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</si>
  <si>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</si>
  <si>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</si>
  <si>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</si>
  <si>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</si>
  <si>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</si>
  <si>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</si>
  <si>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</si>
  <si>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</si>
  <si>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</si>
  <si>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</si>
  <si>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</si>
  <si>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</si>
  <si>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</si>
  <si>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</si>
  <si>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</si>
  <si>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</si>
  <si>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</si>
  <si>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</si>
  <si>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</si>
  <si>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</si>
  <si>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</si>
  <si>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</si>
  <si>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</si>
  <si>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</si>
  <si>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</si>
  <si>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</si>
  <si>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</si>
  <si>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</si>
  <si>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</si>
  <si>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</si>
  <si>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</si>
  <si>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</si>
  <si>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</si>
  <si>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</si>
  <si>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</si>
  <si>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</si>
  <si>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</si>
  <si>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</si>
  <si>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</si>
  <si>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</si>
  <si>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</si>
  <si>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</si>
  <si>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</si>
  <si>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</si>
  <si>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</si>
  <si>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</si>
  <si>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</si>
  <si>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</si>
  <si>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</si>
  <si>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</si>
  <si>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</si>
  <si>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</si>
  <si>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</si>
  <si>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</si>
  <si>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</si>
  <si>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</si>
  <si>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</si>
  <si>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</si>
  <si>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</si>
  <si>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</si>
  <si>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</si>
  <si>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</si>
  <si>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</si>
  <si>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</si>
  <si>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</si>
  <si>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</si>
  <si>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</si>
  <si>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</si>
  <si>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</si>
  <si>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</si>
  <si>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</si>
  <si>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</si>
  <si>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</si>
  <si>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</si>
  <si>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</si>
  <si>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</si>
  <si>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</si>
  <si>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</si>
  <si>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</si>
  <si>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</si>
  <si>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</si>
  <si>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</si>
  <si>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</si>
  <si>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</si>
  <si>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</si>
  <si>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</si>
  <si>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</si>
  <si>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</si>
  <si>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</si>
  <si>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</si>
  <si>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</si>
  <si>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</si>
  <si>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</si>
  <si>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</si>
  <si>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</si>
  <si>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</si>
  <si>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</si>
  <si>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</si>
  <si>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</si>
  <si>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</si>
  <si>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</si>
  <si>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</si>
  <si>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</si>
  <si>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</si>
  <si>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</si>
  <si>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</si>
  <si>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</si>
  <si>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</si>
  <si>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</si>
  <si>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</si>
  <si>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</si>
  <si>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</si>
  <si>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</si>
  <si>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</si>
  <si>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</si>
  <si>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</si>
  <si>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</si>
  <si>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</si>
  <si>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</si>
  <si>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</si>
  <si>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</si>
  <si>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</si>
  <si>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</si>
  <si>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</si>
  <si>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</si>
  <si>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</si>
  <si>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</si>
  <si>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</si>
  <si>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</si>
  <si>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</si>
  <si>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</si>
  <si>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</si>
  <si>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</si>
  <si>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</si>
  <si>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</si>
  <si>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</si>
  <si>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</si>
  <si>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</si>
  <si>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</si>
  <si>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</si>
  <si>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</si>
  <si>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</si>
  <si>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</si>
  <si>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</si>
  <si>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</si>
  <si>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</si>
  <si>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</si>
  <si>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</si>
  <si>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</si>
  <si>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</si>
  <si>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</si>
  <si>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</si>
  <si>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</si>
  <si>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</si>
  <si>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</si>
  <si>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</si>
  <si>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</si>
  <si>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</si>
  <si>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</si>
  <si>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</si>
  <si>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</si>
  <si>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</si>
  <si>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</si>
  <si>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</si>
  <si>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</si>
  <si>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</si>
  <si>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</si>
  <si>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</si>
  <si>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</si>
  <si>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</si>
  <si>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</si>
  <si>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</si>
  <si>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</si>
  <si>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</si>
  <si>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</si>
  <si>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</si>
  <si>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</si>
  <si>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</si>
  <si>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</si>
  <si>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</si>
  <si>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</si>
  <si>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</si>
  <si>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</si>
  <si>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</si>
  <si>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</si>
  <si>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</si>
  <si>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</si>
  <si>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</si>
  <si>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</si>
  <si>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</si>
  <si>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</si>
  <si>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</si>
  <si>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</si>
  <si>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</si>
  <si>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</si>
  <si>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</si>
  <si>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</si>
  <si>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</si>
  <si>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</si>
  <si>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</si>
  <si>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</si>
  <si>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</si>
  <si>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</si>
  <si>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</si>
  <si>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</si>
  <si>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</si>
  <si>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</si>
  <si>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</si>
  <si>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</si>
  <si>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</si>
  <si>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</si>
  <si>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</si>
  <si>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</si>
  <si>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</si>
  <si>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</si>
  <si>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</si>
  <si>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</si>
  <si>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</si>
  <si>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</si>
  <si>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</si>
  <si>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</si>
  <si>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</si>
  <si>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</si>
  <si>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</si>
  <si>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</si>
  <si>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</si>
  <si>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</si>
  <si>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</si>
  <si>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</si>
  <si>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</si>
  <si>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</si>
  <si>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</si>
  <si>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</si>
  <si>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</si>
  <si>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</si>
  <si>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</si>
  <si>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</si>
  <si>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</si>
  <si>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</si>
  <si>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</si>
  <si>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</si>
  <si>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</si>
  <si>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</si>
  <si>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</si>
  <si>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</si>
  <si>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</si>
  <si>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</si>
  <si>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</si>
  <si>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</si>
  <si>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</si>
  <si>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</si>
  <si>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</si>
  <si>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</si>
  <si>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</si>
  <si>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</si>
  <si>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</si>
  <si>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</si>
  <si>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</si>
  <si>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</si>
  <si>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</si>
  <si>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</si>
  <si>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</si>
  <si>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</si>
  <si>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</si>
  <si>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</si>
  <si>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</si>
  <si>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</si>
  <si>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</si>
  <si>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</si>
  <si>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</si>
  <si>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</si>
  <si>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</si>
  <si>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</si>
  <si>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</si>
  <si>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</si>
  <si>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</si>
  <si>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</si>
  <si>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</si>
  <si>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</si>
  <si>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</si>
  <si>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</si>
  <si>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</si>
  <si>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</si>
  <si>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</si>
  <si>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</si>
  <si>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</si>
  <si>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</si>
  <si>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</si>
  <si>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</si>
  <si>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</si>
  <si>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</si>
  <si>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</si>
  <si>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</si>
  <si>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</si>
  <si>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</si>
  <si>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</si>
  <si>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</si>
  <si>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</si>
  <si>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</si>
  <si>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</si>
  <si>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</si>
  <si>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</si>
  <si>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</si>
  <si>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</si>
  <si>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</si>
  <si>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</si>
  <si>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</si>
  <si>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</si>
  <si>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</si>
  <si>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</si>
  <si>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</si>
  <si>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</si>
  <si>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</si>
  <si>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</si>
  <si>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</si>
  <si>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</si>
  <si>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</si>
  <si>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</si>
  <si>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</si>
  <si>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</si>
  <si>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</si>
  <si>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</si>
  <si>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</si>
  <si>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</si>
  <si>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</si>
  <si>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</si>
  <si>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</si>
  <si>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</si>
  <si>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</si>
  <si>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</si>
  <si>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</si>
  <si>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</si>
  <si>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</si>
  <si>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</si>
  <si>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</si>
  <si>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</si>
  <si>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</si>
  <si>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</si>
  <si>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</si>
  <si>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</si>
  <si>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</si>
  <si>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</si>
  <si>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</si>
  <si>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</si>
  <si>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</si>
  <si>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</si>
  <si>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</si>
  <si>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</si>
  <si>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</si>
  <si>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</si>
  <si>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</si>
  <si>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</si>
  <si>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</si>
  <si>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</si>
  <si>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</si>
  <si>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</si>
  <si>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</si>
  <si>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</si>
  <si>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</si>
  <si>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</si>
  <si>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</si>
  <si>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</si>
  <si>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</si>
  <si>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</si>
  <si>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</si>
  <si>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</si>
  <si>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</si>
  <si>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</si>
  <si>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</si>
  <si>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</si>
  <si>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</si>
  <si>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</si>
  <si>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</si>
  <si>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</si>
  <si>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</si>
  <si>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</si>
  <si>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</si>
  <si>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</si>
  <si>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</si>
  <si>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</si>
  <si>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</si>
  <si>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</si>
  <si>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</si>
  <si>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</si>
  <si>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</si>
  <si>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</si>
  <si>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</si>
  <si>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</si>
  <si>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</si>
  <si>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</si>
  <si>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</si>
  <si>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</si>
  <si>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</si>
  <si>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</si>
  <si>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</si>
  <si>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</si>
  <si>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</si>
  <si>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</si>
  <si>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</si>
  <si>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</si>
  <si>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</si>
  <si>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</si>
  <si>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</si>
  <si>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</si>
  <si>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</si>
  <si>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</si>
  <si>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</si>
  <si>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</si>
  <si>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</si>
  <si>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</si>
  <si>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</si>
  <si>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</si>
  <si>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</si>
  <si>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</si>
  <si>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</si>
  <si>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</si>
  <si>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</si>
  <si>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</si>
  <si>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</si>
  <si>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</si>
  <si>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</si>
  <si>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</si>
  <si>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</si>
  <si>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</si>
  <si>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</si>
  <si>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</si>
  <si>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</si>
  <si>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</si>
  <si>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</si>
  <si>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</si>
  <si>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</si>
  <si>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</si>
  <si>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</si>
  <si>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</si>
  <si>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</si>
  <si>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</si>
  <si>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</si>
  <si>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</si>
  <si>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</si>
  <si>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</si>
  <si>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</si>
  <si>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</si>
  <si>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</si>
  <si>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</si>
  <si>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</si>
  <si>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</si>
  <si>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</si>
  <si>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</si>
  <si>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</si>
  <si>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</si>
  <si>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</si>
  <si>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</si>
  <si>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</si>
  <si>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</si>
  <si>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</si>
  <si>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</si>
  <si>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</si>
  <si>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</si>
  <si>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</si>
  <si>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</si>
  <si>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</si>
  <si>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</si>
  <si>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</si>
  <si>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</si>
  <si>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</si>
  <si>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</si>
  <si>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</si>
  <si>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</si>
  <si>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</si>
  <si>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</si>
  <si>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</si>
  <si>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</si>
  <si>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</si>
  <si>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</si>
  <si>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</si>
  <si>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</si>
  <si>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</si>
  <si>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</si>
  <si>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</si>
  <si>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</si>
  <si>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</si>
  <si>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</si>
  <si>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</si>
  <si>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</si>
  <si>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</si>
  <si>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</si>
  <si>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</si>
  <si>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</si>
  <si>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</si>
  <si>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</si>
  <si>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</si>
  <si>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</si>
  <si>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</si>
  <si>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</si>
  <si>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</si>
  <si>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</si>
  <si>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</si>
  <si>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</si>
  <si>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</si>
  <si>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</si>
  <si>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</si>
  <si>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</si>
  <si>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</si>
  <si>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</si>
  <si>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</si>
  <si>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</si>
  <si>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</si>
  <si>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</si>
  <si>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</si>
  <si>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</si>
  <si>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</si>
  <si>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</si>
  <si>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</si>
  <si>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</si>
  <si>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</si>
  <si>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</si>
  <si>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</si>
  <si>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</si>
  <si>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</si>
  <si>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</si>
  <si>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</si>
  <si>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</si>
  <si>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</si>
  <si>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</si>
  <si>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</si>
  <si>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</si>
  <si>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</si>
  <si>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</si>
  <si>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</si>
  <si>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</si>
  <si>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</si>
  <si>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</si>
  <si>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</si>
  <si>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</si>
  <si>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</si>
  <si>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</si>
  <si>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</si>
  <si>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</si>
  <si>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</si>
  <si>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</si>
  <si>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</si>
  <si>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</si>
  <si>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</si>
  <si>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</si>
  <si>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</si>
  <si>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</si>
  <si>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</si>
  <si>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</si>
  <si>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</si>
  <si>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</si>
  <si>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</si>
  <si>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</si>
  <si>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</si>
  <si>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</si>
  <si>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</si>
  <si>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</si>
  <si>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</si>
  <si>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</si>
  <si>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</si>
  <si>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</si>
  <si>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</si>
  <si>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</si>
  <si>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</si>
  <si>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</si>
  <si>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</si>
  <si>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</si>
  <si>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</si>
  <si>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</si>
  <si>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</si>
  <si>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</si>
  <si>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</si>
  <si>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</si>
  <si>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</si>
  <si>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</si>
  <si>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</si>
  <si>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</si>
  <si>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</si>
  <si>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</si>
  <si>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</si>
  <si>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</si>
  <si>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</si>
  <si>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</si>
  <si>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</si>
  <si>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</si>
  <si>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</si>
  <si>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</si>
  <si>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</si>
  <si>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</si>
  <si>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</si>
  <si>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</si>
  <si>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</si>
  <si>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</si>
  <si>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</si>
  <si>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</si>
  <si>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</si>
  <si>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</si>
  <si>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</si>
  <si>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</si>
  <si>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</si>
  <si>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</si>
  <si>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</si>
  <si>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</si>
  <si>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</si>
  <si>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</si>
  <si>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</si>
  <si>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</si>
  <si>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</si>
  <si>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</si>
  <si>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</si>
  <si>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</si>
  <si>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</si>
  <si>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</si>
  <si>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</si>
  <si>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</si>
  <si>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</si>
  <si>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</si>
  <si>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</si>
  <si>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</si>
  <si>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</si>
  <si>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</si>
  <si>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</si>
  <si>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</si>
  <si>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</si>
  <si>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</si>
  <si>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</si>
  <si>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</si>
  <si>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</si>
  <si>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</si>
  <si>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</si>
  <si>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</si>
  <si>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</si>
  <si>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</si>
  <si>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</si>
  <si>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</si>
  <si>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</si>
  <si>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</si>
  <si>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</si>
  <si>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</si>
  <si>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</si>
  <si>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</si>
  <si>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</si>
  <si>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</si>
  <si>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</si>
  <si>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</si>
  <si>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</si>
  <si>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</si>
  <si>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</si>
  <si>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</si>
  <si>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</si>
  <si>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</si>
  <si>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</si>
  <si>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</si>
  <si>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</si>
  <si>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</si>
  <si>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</si>
  <si>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</si>
  <si>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</si>
  <si>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</si>
  <si>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</si>
  <si>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</si>
  <si>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</si>
  <si>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</si>
  <si>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</si>
  <si>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</si>
  <si>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</si>
  <si>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</si>
  <si>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</si>
  <si>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</si>
  <si>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</si>
  <si>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</si>
  <si>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</si>
  <si>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</si>
  <si>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</si>
  <si>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</si>
  <si>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</si>
  <si>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</si>
  <si>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</si>
  <si>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</si>
  <si>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</si>
  <si>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</si>
  <si>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</si>
  <si>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</si>
  <si>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</si>
  <si>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</si>
  <si>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</si>
  <si>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</si>
  <si>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</si>
  <si>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</si>
  <si>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</si>
  <si>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</si>
  <si>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</si>
  <si>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</si>
  <si>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</si>
  <si>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</si>
  <si>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</si>
  <si>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</si>
  <si>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</si>
  <si>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</si>
  <si>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</si>
  <si>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</si>
  <si>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</si>
  <si>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</si>
  <si>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</si>
  <si>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</si>
  <si>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</si>
  <si>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</si>
  <si>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</si>
  <si>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</si>
  <si>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</si>
  <si>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</si>
  <si>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</si>
  <si>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</si>
  <si>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</si>
  <si>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</si>
  <si>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</si>
  <si>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</si>
  <si>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</si>
  <si>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</si>
  <si>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</si>
  <si>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</si>
  <si>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</si>
  <si>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</si>
  <si>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</si>
  <si>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</si>
  <si>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</si>
  <si>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</si>
  <si>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</si>
  <si>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</si>
  <si>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</si>
  <si>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</si>
  <si>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</si>
  <si>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</si>
  <si>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</si>
  <si>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</si>
  <si>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</si>
  <si>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</si>
  <si>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</si>
  <si>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</si>
  <si>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</si>
  <si>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</si>
  <si>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</si>
  <si>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</si>
  <si>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</si>
  <si>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</si>
  <si>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</si>
  <si>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</si>
  <si>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</si>
  <si>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</si>
  <si>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</si>
  <si>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</si>
  <si>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</si>
  <si>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</si>
  <si>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</si>
  <si>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</si>
  <si>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</si>
  <si>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</si>
  <si>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</si>
  <si>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</si>
  <si>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</si>
  <si>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</si>
  <si>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</si>
  <si>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</si>
  <si>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</si>
  <si>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</si>
  <si>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</si>
  <si>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</si>
  <si>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</si>
  <si>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</si>
  <si>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</si>
  <si>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</si>
  <si>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</si>
  <si>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</si>
  <si>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</si>
  <si>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</si>
  <si>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</si>
  <si>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</si>
  <si>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</si>
  <si>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</si>
  <si>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</si>
  <si>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</si>
  <si>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</si>
  <si>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</si>
  <si>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</si>
  <si>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</si>
  <si>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</si>
  <si>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</si>
  <si>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</si>
  <si>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</si>
  <si>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</si>
  <si>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</si>
  <si>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</si>
  <si>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</si>
  <si>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</si>
  <si>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</si>
  <si>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</si>
  <si>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</si>
  <si>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</si>
  <si>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</si>
  <si>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</si>
  <si>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</si>
  <si>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</si>
  <si>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</si>
  <si>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</si>
  <si>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</si>
  <si>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</si>
  <si>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</si>
  <si>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</si>
  <si>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</si>
  <si>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</si>
  <si>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</si>
  <si>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</si>
  <si>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</si>
  <si>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</si>
  <si>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</si>
  <si>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</si>
  <si>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</si>
  <si>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</si>
  <si>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</si>
  <si>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</si>
  <si>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</si>
  <si>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</si>
  <si>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</si>
  <si>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</si>
  <si>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</si>
  <si>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</si>
  <si>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</si>
  <si>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</si>
  <si>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</si>
  <si>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</si>
  <si>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</si>
  <si>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</si>
  <si>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</si>
  <si>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</si>
  <si>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</si>
  <si>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</si>
  <si>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</si>
  <si>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</si>
  <si>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</si>
  <si>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</si>
  <si>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</si>
  <si>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</si>
  <si>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</si>
  <si>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</si>
  <si>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</si>
  <si>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</si>
  <si>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</si>
  <si>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</si>
  <si>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</si>
  <si>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</si>
  <si>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</si>
  <si>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</si>
  <si>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</si>
  <si>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</si>
  <si>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</si>
  <si>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</si>
  <si>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</si>
  <si>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</si>
  <si>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</si>
  <si>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</si>
  <si>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</si>
  <si>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</si>
  <si>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</si>
  <si>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</si>
  <si>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</si>
  <si>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</si>
  <si>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</si>
  <si>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</si>
  <si>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</si>
  <si>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</si>
  <si>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</si>
  <si>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</si>
  <si>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</si>
  <si>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</si>
  <si>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</si>
  <si>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</si>
  <si>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</si>
  <si>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</si>
  <si>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</si>
  <si>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</si>
  <si>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</si>
  <si>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</si>
  <si>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</si>
  <si>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</si>
  <si>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</si>
  <si>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</si>
  <si>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</si>
  <si>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</si>
  <si>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</si>
  <si>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</si>
  <si>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</si>
  <si>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</si>
  <si>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</si>
  <si>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</si>
  <si>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</si>
  <si>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</si>
  <si>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</si>
  <si>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</si>
  <si>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</si>
  <si>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</si>
  <si>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</si>
  <si>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</si>
  <si>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</si>
  <si>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</si>
  <si>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</si>
  <si>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</si>
  <si>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</si>
  <si>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</si>
  <si>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</si>
  <si>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</si>
  <si>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</si>
  <si>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</si>
  <si>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</si>
  <si>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</si>
  <si>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</si>
  <si>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</si>
  <si>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</si>
  <si>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</si>
  <si>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</si>
  <si>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</si>
  <si>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</si>
  <si>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</si>
  <si>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</si>
  <si>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</si>
  <si>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</si>
  <si>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</si>
  <si>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</si>
  <si>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</si>
  <si>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</si>
  <si>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</si>
  <si>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</si>
  <si>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</si>
  <si>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</si>
  <si>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</si>
  <si>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</si>
  <si>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</si>
  <si>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</si>
  <si>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</si>
  <si>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</si>
  <si>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</si>
  <si>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</si>
  <si>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</si>
  <si>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</si>
  <si>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</si>
  <si>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</si>
  <si>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</si>
  <si>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</si>
  <si>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</si>
  <si>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</si>
  <si>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</si>
  <si>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</si>
  <si>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</si>
  <si>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</si>
  <si>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</si>
  <si>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</si>
  <si>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</si>
  <si>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</si>
  <si>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</si>
  <si>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</si>
  <si>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</si>
  <si>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</si>
  <si>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</si>
  <si>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</si>
  <si>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</si>
  <si>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</si>
  <si>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</si>
  <si>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</si>
  <si>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</si>
  <si>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</si>
  <si>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</si>
  <si>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</si>
  <si>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</si>
  <si>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</si>
  <si>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</si>
  <si>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</si>
  <si>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</si>
  <si>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</si>
  <si>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</si>
  <si>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</si>
  <si>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</si>
  <si>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</si>
  <si>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</si>
  <si>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</si>
  <si>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</si>
  <si>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</si>
  <si>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</si>
  <si>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</si>
  <si>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</si>
  <si>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</si>
  <si>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</si>
  <si>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</si>
  <si>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</si>
  <si>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</si>
  <si>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</si>
  <si>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</si>
  <si>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</si>
  <si>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</si>
  <si>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</si>
  <si>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</si>
  <si>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</si>
  <si>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</si>
  <si>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</si>
  <si>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</si>
  <si>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</si>
  <si>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</si>
  <si>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</si>
  <si>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</si>
  <si>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</si>
  <si>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</si>
  <si>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</si>
  <si>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</si>
  <si>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</si>
  <si>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</si>
  <si>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</si>
  <si>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</si>
  <si>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</si>
  <si>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</si>
  <si>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</si>
  <si>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</si>
  <si>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</si>
  <si>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</si>
  <si>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</si>
  <si>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</si>
  <si>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</si>
  <si>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</si>
  <si>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</si>
  <si>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</si>
  <si>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</si>
  <si>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</si>
  <si>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</si>
  <si>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</si>
  <si>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</si>
  <si>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</si>
  <si>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</si>
  <si>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</si>
  <si>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</si>
  <si>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</si>
  <si>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</si>
  <si>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</si>
  <si>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</si>
  <si>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</si>
  <si>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</si>
  <si>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</si>
  <si>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</si>
  <si>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</si>
  <si>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</si>
  <si>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</si>
  <si>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</si>
  <si>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</si>
  <si>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</si>
  <si>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</si>
  <si>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</si>
  <si>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</si>
  <si>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</si>
  <si>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</si>
  <si>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</si>
  <si>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</si>
  <si>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</si>
  <si>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</si>
  <si>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</si>
  <si>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</si>
  <si>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</si>
  <si>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</si>
  <si>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</si>
  <si>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</si>
  <si>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</si>
  <si>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</si>
  <si>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</si>
  <si>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</si>
  <si>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</si>
  <si>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</si>
  <si>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</si>
  <si>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</si>
  <si>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</si>
  <si>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</si>
  <si>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</si>
  <si>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</si>
  <si>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</si>
  <si>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</si>
  <si>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</si>
  <si>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</si>
  <si>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</si>
  <si>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</si>
  <si>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</si>
  <si>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</si>
  <si>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</si>
  <si>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</si>
  <si>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</si>
  <si>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</si>
  <si>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</si>
  <si>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</si>
  <si>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</si>
  <si>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</si>
  <si>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</si>
  <si>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</si>
  <si>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</si>
  <si>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</si>
  <si>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</si>
  <si>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</si>
  <si>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</si>
  <si>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</si>
  <si>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</si>
  <si>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</si>
  <si>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</si>
  <si>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</si>
  <si>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</si>
  <si>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</si>
  <si>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</si>
  <si>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</si>
  <si>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</si>
  <si>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</si>
  <si>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</si>
  <si>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</si>
  <si>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</si>
  <si>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</si>
  <si>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</si>
  <si>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</si>
  <si>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</si>
  <si>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</si>
  <si>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</si>
  <si>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</si>
  <si>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</si>
  <si>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</si>
  <si>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</si>
  <si>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</si>
  <si>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</si>
  <si>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</si>
  <si>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</si>
  <si>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</si>
  <si>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</si>
  <si>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</si>
  <si>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</si>
  <si>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</si>
  <si>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</si>
  <si>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</si>
  <si>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</si>
  <si>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</si>
  <si>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</si>
  <si>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</si>
  <si>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</si>
  <si>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</si>
  <si>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</si>
  <si>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</si>
  <si>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</si>
  <si>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</si>
  <si>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</si>
  <si>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</si>
  <si>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</si>
  <si>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</si>
  <si>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</si>
  <si>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</si>
  <si>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</si>
  <si>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</si>
  <si>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</si>
  <si>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</si>
  <si>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</si>
  <si>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</si>
  <si>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</si>
  <si>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</si>
  <si>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</si>
  <si>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</si>
  <si>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</si>
  <si>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</si>
  <si>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</si>
  <si>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</si>
  <si>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</si>
  <si>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</si>
  <si>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</si>
  <si>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</si>
  <si>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</si>
  <si>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</si>
  <si>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</si>
  <si>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</si>
  <si>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</si>
  <si>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</si>
  <si>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</si>
  <si>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</si>
  <si>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</si>
  <si>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</si>
  <si>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</si>
  <si>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</si>
  <si>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</si>
  <si>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</si>
  <si>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</si>
  <si>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</si>
  <si>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</si>
  <si>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</si>
  <si>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</si>
  <si>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</si>
  <si>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</si>
  <si>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</si>
  <si>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</si>
  <si>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</si>
  <si>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</si>
  <si>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</si>
  <si>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</si>
  <si>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</si>
  <si>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</si>
  <si>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</si>
  <si>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</si>
  <si>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</si>
  <si>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</si>
  <si>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</si>
  <si>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</si>
  <si>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</si>
  <si>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</si>
  <si>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</si>
  <si>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</si>
  <si>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</si>
  <si>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</si>
  <si>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</si>
  <si>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</si>
  <si>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</si>
  <si>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</si>
  <si>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</si>
  <si>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</si>
  <si>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</si>
  <si>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</si>
  <si>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</si>
  <si>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</si>
  <si>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</si>
  <si>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</si>
  <si>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</si>
  <si>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</si>
  <si>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</si>
  <si>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</si>
  <si>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</si>
  <si>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</si>
  <si>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</si>
  <si>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</si>
  <si>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</si>
  <si>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</si>
  <si>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</si>
  <si>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</si>
  <si>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</si>
  <si>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</si>
  <si>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</si>
  <si>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</si>
  <si>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</si>
  <si>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</si>
  <si>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</si>
  <si>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</si>
  <si>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</si>
  <si>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</si>
  <si>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</si>
  <si>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</si>
  <si>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</si>
  <si>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</si>
  <si>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</si>
  <si>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</si>
  <si>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</si>
  <si>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</si>
  <si>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</si>
  <si>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</si>
  <si>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</si>
  <si>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</si>
  <si>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</si>
  <si>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</si>
  <si>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</si>
  <si>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</si>
  <si>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</si>
  <si>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</si>
  <si>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</si>
  <si>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</si>
  <si>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</si>
  <si>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</si>
  <si>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</si>
  <si>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</si>
  <si>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</si>
  <si>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</si>
  <si>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</si>
  <si>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</si>
  <si>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</si>
  <si>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</si>
  <si>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</si>
  <si>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</si>
  <si>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</si>
  <si>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</si>
  <si>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</si>
  <si>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</si>
  <si>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</si>
  <si>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</si>
  <si>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</si>
  <si>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</si>
  <si>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</si>
  <si>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</si>
  <si>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</si>
  <si>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</si>
  <si>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</si>
  <si>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</si>
  <si>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</si>
  <si>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</si>
  <si>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</si>
  <si>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</si>
  <si>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</si>
  <si>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</si>
  <si>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</si>
  <si>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</si>
  <si>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</si>
  <si>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</si>
  <si>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</si>
  <si>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</si>
  <si>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</si>
  <si>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</si>
  <si>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</si>
  <si>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</si>
  <si>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</si>
  <si>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</si>
  <si>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</si>
  <si>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</si>
  <si>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</si>
  <si>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</si>
  <si>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</si>
  <si>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</si>
  <si>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</si>
  <si>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</si>
  <si>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</si>
  <si>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</si>
  <si>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</si>
  <si>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</si>
  <si>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</si>
  <si>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</si>
  <si>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</si>
  <si>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</si>
  <si>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</si>
  <si>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</si>
  <si>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</si>
  <si>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</si>
  <si>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</si>
  <si>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</si>
  <si>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</si>
  <si>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</si>
  <si>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</si>
  <si>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</si>
  <si>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</si>
  <si>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</si>
  <si>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</si>
  <si>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</si>
  <si>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</si>
  <si>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</si>
  <si>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</si>
  <si>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</si>
  <si>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</si>
  <si>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</si>
  <si>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</si>
  <si>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</si>
  <si>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</si>
  <si>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</si>
  <si>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</si>
  <si>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</si>
  <si>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</si>
  <si>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</si>
  <si>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</si>
  <si>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</si>
  <si>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</si>
  <si>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</si>
  <si>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</si>
  <si>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</si>
  <si>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</si>
  <si>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</si>
  <si>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</si>
  <si>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</si>
  <si>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</si>
  <si>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</si>
  <si>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</si>
  <si>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</si>
  <si>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</si>
  <si>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</si>
  <si>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</si>
  <si>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</si>
  <si>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</si>
  <si>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</si>
  <si>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</si>
  <si>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</si>
  <si>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</si>
  <si>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</si>
  <si>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</si>
  <si>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</si>
  <si>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</si>
  <si>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</si>
  <si>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</si>
  <si>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</si>
  <si>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</si>
  <si>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</si>
  <si>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</si>
  <si>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</si>
  <si>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</si>
  <si>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</si>
  <si>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</si>
  <si>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</si>
  <si>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</si>
  <si>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</si>
  <si>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</si>
  <si>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</si>
  <si>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</si>
  <si>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</si>
  <si>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</si>
  <si>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</si>
  <si>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</si>
  <si>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</si>
  <si>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</si>
  <si>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</si>
  <si>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</si>
  <si>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</si>
  <si>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</si>
  <si>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</si>
  <si>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</si>
  <si>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</si>
  <si>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</si>
  <si>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</si>
  <si>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</si>
  <si>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</si>
  <si>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</si>
  <si>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</si>
  <si>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</si>
  <si>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</si>
  <si>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</si>
  <si>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</si>
  <si>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</si>
  <si>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</si>
  <si>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</si>
  <si>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</si>
  <si>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</si>
  <si>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</si>
  <si>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</si>
  <si>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</si>
  <si>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</si>
  <si>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</si>
  <si>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</si>
  <si>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</si>
  <si>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</si>
  <si>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</si>
  <si>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</si>
  <si>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</si>
  <si>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</si>
  <si>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</si>
  <si>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</si>
  <si>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</si>
  <si>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</si>
  <si>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</si>
  <si>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</si>
  <si>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</si>
  <si>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</si>
  <si>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</si>
  <si>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</si>
  <si>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</si>
  <si>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</si>
  <si>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</si>
  <si>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</si>
  <si>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</si>
  <si>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</si>
  <si>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</si>
  <si>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</si>
  <si>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</si>
  <si>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</si>
  <si>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</si>
  <si>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</si>
  <si>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</si>
  <si>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</si>
  <si>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</si>
  <si>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</si>
  <si>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</si>
  <si>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</si>
  <si>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</si>
  <si>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</si>
  <si>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</si>
  <si>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</si>
  <si>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</si>
  <si>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</si>
  <si>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</si>
  <si>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</si>
  <si>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</si>
  <si>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</si>
  <si>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</si>
  <si>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</si>
  <si>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</si>
  <si>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</si>
  <si>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</si>
  <si>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</si>
  <si>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</si>
  <si>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</si>
  <si>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</si>
  <si>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</si>
  <si>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</si>
  <si>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</si>
  <si>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</si>
  <si>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</si>
  <si>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</si>
  <si>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</si>
  <si>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</si>
  <si>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</si>
  <si>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</si>
  <si>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</si>
  <si>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</si>
  <si>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</si>
  <si>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</si>
  <si>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</si>
  <si>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</si>
  <si>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</si>
  <si>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</si>
  <si>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</si>
  <si>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</si>
  <si>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</si>
  <si>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</si>
  <si>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</si>
  <si>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</si>
  <si>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</si>
  <si>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</si>
  <si>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</si>
  <si>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</si>
  <si>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</si>
  <si>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</si>
  <si>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</si>
  <si>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</si>
  <si>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</si>
  <si>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</si>
  <si>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</si>
  <si>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</si>
  <si>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</si>
  <si>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</si>
  <si>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</si>
  <si>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</si>
  <si>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</si>
  <si>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</si>
  <si>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</si>
  <si>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</si>
  <si>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</si>
  <si>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</si>
  <si>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</si>
  <si>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</si>
  <si>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</si>
  <si>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</si>
  <si>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</si>
  <si>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</si>
  <si>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</si>
  <si>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</si>
  <si>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</si>
  <si>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</si>
  <si>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</si>
  <si>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</si>
  <si>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</si>
  <si>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</si>
  <si>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</si>
  <si>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</si>
  <si>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</si>
  <si>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</si>
  <si>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</si>
  <si>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</si>
  <si>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</si>
  <si>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</si>
  <si>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</si>
  <si>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</si>
  <si>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</si>
  <si>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</si>
  <si>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</si>
  <si>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</si>
  <si>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</si>
  <si>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</si>
  <si>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</si>
  <si>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</si>
  <si>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</si>
  <si>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</si>
  <si>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</si>
  <si>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</si>
  <si>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</si>
  <si>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</si>
  <si>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</si>
  <si>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</si>
  <si>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</si>
  <si>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</si>
  <si>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</si>
  <si>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</si>
  <si>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</si>
  <si>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</si>
  <si>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</si>
  <si>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</si>
  <si>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</si>
  <si>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</si>
  <si>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</si>
  <si>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</si>
  <si>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</si>
  <si>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</si>
  <si>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</si>
  <si>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</si>
  <si>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</si>
  <si>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</si>
  <si>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</si>
  <si>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</si>
  <si>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</si>
  <si>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</si>
  <si>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</si>
  <si>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</si>
  <si>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</si>
  <si>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</si>
  <si>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</si>
  <si>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</si>
  <si>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</si>
  <si>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</si>
  <si>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</si>
  <si>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</si>
  <si>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</si>
  <si>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</si>
  <si>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</si>
  <si>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</si>
  <si>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</si>
  <si>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</si>
  <si>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</si>
  <si>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</si>
  <si>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</si>
  <si>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</si>
  <si>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</si>
  <si>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</si>
  <si>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</si>
  <si>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</si>
  <si>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</si>
  <si>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</si>
  <si>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</si>
  <si>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</si>
  <si>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</si>
  <si>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</si>
  <si>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</si>
  <si>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</si>
  <si>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</si>
  <si>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</si>
  <si>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</si>
  <si>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</si>
  <si>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</si>
  <si>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</si>
  <si>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</si>
  <si>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</si>
  <si>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</si>
  <si>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</si>
  <si>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</si>
  <si>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</si>
  <si>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</si>
  <si>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</si>
  <si>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</si>
  <si>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</si>
  <si>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</si>
  <si>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</si>
  <si>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</si>
  <si>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</si>
  <si>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</si>
  <si>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</si>
  <si>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</si>
  <si>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</si>
  <si>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</si>
  <si>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</si>
  <si>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</si>
  <si>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</si>
  <si>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</si>
  <si>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</si>
  <si>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</si>
  <si>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</si>
  <si>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</si>
  <si>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</si>
  <si>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</si>
  <si>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</si>
  <si>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</si>
  <si>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</si>
  <si>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</si>
  <si>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</si>
  <si>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</si>
  <si>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</si>
  <si>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</si>
  <si>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</si>
  <si>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</si>
  <si>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</si>
  <si>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</si>
  <si>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</si>
  <si>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</si>
  <si>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</si>
  <si>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</si>
  <si>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</si>
  <si>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</si>
  <si>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</si>
  <si>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</si>
  <si>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</si>
  <si>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</si>
  <si>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</si>
  <si>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</si>
  <si>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</si>
  <si>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</si>
  <si>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</si>
  <si>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</si>
  <si>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</si>
  <si>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</si>
  <si>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</si>
  <si>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</si>
  <si>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</si>
  <si>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</si>
  <si>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</si>
  <si>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</si>
  <si>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</si>
  <si>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</si>
  <si>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</si>
  <si>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</si>
  <si>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</si>
  <si>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</si>
  <si>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</si>
  <si>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</si>
  <si>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</si>
  <si>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</si>
  <si>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</si>
  <si>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</si>
  <si>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</si>
  <si>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</si>
  <si>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</si>
  <si>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</si>
  <si>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</si>
  <si>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</si>
  <si>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</si>
  <si>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</si>
  <si>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</si>
  <si>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</si>
  <si>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</si>
  <si>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</si>
  <si>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</si>
  <si>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</si>
  <si>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</si>
  <si>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</si>
  <si>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</si>
  <si>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</si>
  <si>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</si>
  <si>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</si>
  <si>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</si>
  <si>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</si>
  <si>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</si>
  <si>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</si>
  <si>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</si>
  <si>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</si>
  <si>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</si>
  <si>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</si>
  <si>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</si>
  <si>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</si>
  <si>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</si>
  <si>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</si>
  <si>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</si>
  <si>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</si>
  <si>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</si>
  <si>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</si>
  <si>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</si>
  <si>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</si>
  <si>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</si>
  <si>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</si>
  <si>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</si>
  <si>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</si>
  <si>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</si>
  <si>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</si>
  <si>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</si>
  <si>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</si>
  <si>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</si>
  <si>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</si>
  <si>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</si>
  <si>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</si>
  <si>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</si>
  <si>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</si>
  <si>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</si>
  <si>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</si>
  <si>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</si>
  <si>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</si>
  <si>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</si>
  <si>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</si>
  <si>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</si>
  <si>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</si>
  <si>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</si>
  <si>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</si>
  <si>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</si>
  <si>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</si>
  <si>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</si>
  <si>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</si>
  <si>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</si>
  <si>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</si>
  <si>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</si>
  <si>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</si>
  <si>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</si>
  <si>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</si>
  <si>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</si>
  <si>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</si>
  <si>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</si>
  <si>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</si>
  <si>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</si>
  <si>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</si>
  <si>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</si>
  <si>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</si>
  <si>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</si>
  <si>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</si>
  <si>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</si>
  <si>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</si>
  <si>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</si>
  <si>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</si>
  <si>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</si>
  <si>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</si>
  <si>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</si>
  <si>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</si>
  <si>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</si>
  <si>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</si>
  <si>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</si>
  <si>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</si>
  <si>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</si>
  <si>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</si>
  <si>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</si>
  <si>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</si>
  <si>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</si>
  <si>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</si>
  <si>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</si>
  <si>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</si>
  <si>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</si>
  <si>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</si>
  <si>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</si>
  <si>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</si>
  <si>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</si>
  <si>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</si>
  <si>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</si>
  <si>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</si>
  <si>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</si>
  <si>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</si>
  <si>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</si>
  <si>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</si>
  <si>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</si>
  <si>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</si>
  <si>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</si>
  <si>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</si>
  <si>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</si>
  <si>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</si>
  <si>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</si>
  <si>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</si>
  <si>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</si>
  <si>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</si>
  <si>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</si>
  <si>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</si>
  <si>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</si>
  <si>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</si>
  <si>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</si>
  <si>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</si>
  <si>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</si>
  <si>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</si>
  <si>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</si>
  <si>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</si>
  <si>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</si>
  <si>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</si>
  <si>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</si>
  <si>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</si>
  <si>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</si>
  <si>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</si>
  <si>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</si>
  <si>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</si>
  <si>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</si>
  <si>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</si>
  <si>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</si>
  <si>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</si>
  <si>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</si>
  <si>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</si>
  <si>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</si>
  <si>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</si>
  <si>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</si>
  <si>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</si>
  <si>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</si>
  <si>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</si>
  <si>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</si>
  <si>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</si>
  <si>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</si>
  <si>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</si>
  <si>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</si>
  <si>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</si>
  <si>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</si>
  <si>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</si>
  <si>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</si>
  <si>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</si>
  <si>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</si>
  <si>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</si>
  <si>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</si>
  <si>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</si>
  <si>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</si>
  <si>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</si>
  <si>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</si>
  <si>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</si>
  <si>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</si>
  <si>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</si>
  <si>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</si>
  <si>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</si>
  <si>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</si>
  <si>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</si>
  <si>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</si>
  <si>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</si>
  <si>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</si>
  <si>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</si>
  <si>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</si>
  <si>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</si>
  <si>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</si>
  <si>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</si>
  <si>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</si>
  <si>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</si>
  <si>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</si>
  <si>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</si>
  <si>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</si>
  <si>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</si>
  <si>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</si>
  <si>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</si>
  <si>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</si>
  <si>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</si>
  <si>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</si>
  <si>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</si>
  <si>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</si>
  <si>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</si>
  <si>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</si>
  <si>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</si>
  <si>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</si>
  <si>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</si>
  <si>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</si>
  <si>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</si>
  <si>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</si>
  <si>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</si>
  <si>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</si>
  <si>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</si>
  <si>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</si>
  <si>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</si>
  <si>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</si>
  <si>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</si>
  <si>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</si>
  <si>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</si>
  <si>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</si>
  <si>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</si>
  <si>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</si>
  <si>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</si>
  <si>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</si>
  <si>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</si>
  <si>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</si>
  <si>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</si>
  <si>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</si>
  <si>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</si>
  <si>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</si>
  <si>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</si>
  <si>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</si>
  <si>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</si>
  <si>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</si>
  <si>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</si>
  <si>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</si>
  <si>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</si>
  <si>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</si>
  <si>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</si>
  <si>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</si>
  <si>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</si>
  <si>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</si>
  <si>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</si>
  <si>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</si>
  <si>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</si>
  <si>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</si>
  <si>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</si>
  <si>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</si>
  <si>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</si>
  <si>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</si>
  <si>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</si>
  <si>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</si>
  <si>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</si>
  <si>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</si>
  <si>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</si>
  <si>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</si>
  <si>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</si>
  <si>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</si>
  <si>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</si>
  <si>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</si>
  <si>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</si>
  <si>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</si>
  <si>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</si>
  <si>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</si>
  <si>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</si>
  <si>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</si>
  <si>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</si>
  <si>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</si>
  <si>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</si>
  <si>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</si>
  <si>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</si>
  <si>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</si>
  <si>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</si>
  <si>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</si>
  <si>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</si>
  <si>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</si>
  <si>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</si>
  <si>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</si>
  <si>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</si>
  <si>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</si>
  <si>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</si>
  <si>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</si>
  <si>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</si>
  <si>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</si>
  <si>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</si>
  <si>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</si>
  <si>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</si>
  <si>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</si>
  <si>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</si>
  <si>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</si>
  <si>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</si>
  <si>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</si>
  <si>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</si>
  <si>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</si>
  <si>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</si>
  <si>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</si>
  <si>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</si>
  <si>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</si>
  <si>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</si>
  <si>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</si>
  <si>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</si>
  <si>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</si>
  <si>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</si>
  <si>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</si>
  <si>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</si>
  <si>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</si>
  <si>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</si>
  <si>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</si>
  <si>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</si>
  <si>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</si>
  <si>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</si>
  <si>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</si>
  <si>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</si>
  <si>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</si>
  <si>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</si>
  <si>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</si>
  <si>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</si>
  <si>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</si>
  <si>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</si>
  <si>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</si>
  <si>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</si>
  <si>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</si>
  <si>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</si>
  <si>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</si>
  <si>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</si>
  <si>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</si>
  <si>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</si>
  <si>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</si>
  <si>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</si>
  <si>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</si>
  <si>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</si>
  <si>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</si>
  <si>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</si>
  <si>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</si>
  <si>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</si>
  <si>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</si>
  <si>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</si>
  <si>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</si>
  <si>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</si>
  <si>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</si>
  <si>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</si>
  <si>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</si>
  <si>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</si>
  <si>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</si>
  <si>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</si>
  <si>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</si>
  <si>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</si>
  <si>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</si>
  <si>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</si>
  <si>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</si>
  <si>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</si>
  <si>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</si>
  <si>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</si>
  <si>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</si>
  <si>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</si>
  <si>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</si>
  <si>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</si>
  <si>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</si>
  <si>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</si>
  <si>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</si>
  <si>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</si>
  <si>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</si>
  <si>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</si>
  <si>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</si>
  <si>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</si>
  <si>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</si>
  <si>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</si>
  <si>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</si>
  <si>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</si>
  <si>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</si>
  <si>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</si>
  <si>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</si>
  <si>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</si>
  <si>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</si>
  <si>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</si>
  <si>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</si>
  <si>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</si>
  <si>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</si>
  <si>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</si>
  <si>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</si>
  <si>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</si>
  <si>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</si>
  <si>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</si>
  <si>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</si>
  <si>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</si>
  <si>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</si>
  <si>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</si>
  <si>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</si>
  <si>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</si>
  <si>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</si>
  <si>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</si>
  <si>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</si>
  <si>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</si>
  <si>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</si>
  <si>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</si>
  <si>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</si>
  <si>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</si>
  <si>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</si>
  <si>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</si>
  <si>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</si>
  <si>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</si>
  <si>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</si>
  <si>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</si>
  <si>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</si>
  <si>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</si>
  <si>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</si>
  <si>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</si>
  <si>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</si>
  <si>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</si>
  <si>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</si>
  <si>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</si>
  <si>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</si>
  <si>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</si>
  <si>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</si>
  <si>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</si>
  <si>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</si>
  <si>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</si>
  <si>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</si>
  <si>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</si>
  <si>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</si>
  <si>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</si>
  <si>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</si>
  <si>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</si>
  <si>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</si>
  <si>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</si>
  <si>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</si>
  <si>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</si>
  <si>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</si>
  <si>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</si>
  <si>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</si>
  <si>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</si>
  <si>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</si>
  <si>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</si>
  <si>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</si>
  <si>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</si>
  <si>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</si>
  <si>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</si>
  <si>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</si>
  <si>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</si>
  <si>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</si>
  <si>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</si>
  <si>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</si>
  <si>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</si>
  <si>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</si>
  <si>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</si>
  <si>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</si>
  <si>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</si>
  <si>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</si>
  <si>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</si>
  <si>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</si>
  <si>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</si>
  <si>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</si>
  <si>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</si>
  <si>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</si>
  <si>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</si>
  <si>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</si>
  <si>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</si>
  <si>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</si>
  <si>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</si>
  <si>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</si>
  <si>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</si>
  <si>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</si>
  <si>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</si>
  <si>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</si>
  <si>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</si>
  <si>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</si>
  <si>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</si>
  <si>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</si>
  <si>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</si>
  <si>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</si>
  <si>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</si>
  <si>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</si>
  <si>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</si>
  <si>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</si>
  <si>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</si>
  <si>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</si>
  <si>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</si>
  <si>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</si>
  <si>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</si>
  <si>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</si>
  <si>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</si>
  <si>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</si>
  <si>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</si>
  <si>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</si>
  <si>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</si>
  <si>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</si>
  <si>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</si>
  <si>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</si>
  <si>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</si>
  <si>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</si>
  <si>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</si>
  <si>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</si>
  <si>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</si>
  <si>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</si>
  <si>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</si>
  <si>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</si>
  <si>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</si>
  <si>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</si>
  <si>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</si>
  <si>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</si>
  <si>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</si>
  <si>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</si>
  <si>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</si>
  <si>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</si>
  <si>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</si>
  <si>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</si>
  <si>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</si>
  <si>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</si>
  <si>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</si>
  <si>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</si>
  <si>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</si>
  <si>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</si>
  <si>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</si>
  <si>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</si>
  <si>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</si>
  <si>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</si>
  <si>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</si>
  <si>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</si>
  <si>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</si>
  <si>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</si>
  <si>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</si>
  <si>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</si>
  <si>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</si>
  <si>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</si>
  <si>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</si>
  <si>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</si>
  <si>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</si>
  <si>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</si>
  <si>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</si>
  <si>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</si>
  <si>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</si>
  <si>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</si>
  <si>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</si>
  <si>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</si>
  <si>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</si>
  <si>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</si>
  <si>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</si>
  <si>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</si>
  <si>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</si>
  <si>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</si>
  <si>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</si>
  <si>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</si>
  <si>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</si>
  <si>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</si>
  <si>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</si>
  <si>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</si>
  <si>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</si>
  <si>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</si>
  <si>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</si>
  <si>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</si>
  <si>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</si>
  <si>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</si>
  <si>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</si>
  <si>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</si>
  <si>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</si>
  <si>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</si>
  <si>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</si>
  <si>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</si>
  <si>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</si>
  <si>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</si>
  <si>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</si>
  <si>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</si>
  <si>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</si>
  <si>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</si>
  <si>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</si>
  <si>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</si>
  <si>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</si>
  <si>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</si>
  <si>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</si>
  <si>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</si>
  <si>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</si>
  <si>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</si>
  <si>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</si>
  <si>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</si>
  <si>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</si>
  <si>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</si>
  <si>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</si>
  <si>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</si>
  <si>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</si>
  <si>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</si>
  <si>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</si>
  <si>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</si>
  <si>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</si>
  <si>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</si>
  <si>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</si>
  <si>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</si>
  <si>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</si>
  <si>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</si>
  <si>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</si>
  <si>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</si>
  <si>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</si>
  <si>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</si>
  <si>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</si>
  <si>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</si>
  <si>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</si>
  <si>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</si>
  <si>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</si>
  <si>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</si>
  <si>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</si>
  <si>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</si>
  <si>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</si>
  <si>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</si>
  <si>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</si>
  <si>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</si>
  <si>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</si>
  <si>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</si>
  <si>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</si>
  <si>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</si>
  <si>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</si>
  <si>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</si>
  <si>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</si>
  <si>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</si>
  <si>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</si>
  <si>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</si>
  <si>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</si>
  <si>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</si>
  <si>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</si>
  <si>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</si>
  <si>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</si>
  <si>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</si>
  <si>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</si>
  <si>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</si>
  <si>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</si>
  <si>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</si>
  <si>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</si>
  <si>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</si>
  <si>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</si>
  <si>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</si>
  <si>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</si>
  <si>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</si>
  <si>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</si>
  <si>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</si>
  <si>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</si>
  <si>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</si>
  <si>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</si>
  <si>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</si>
  <si>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</si>
  <si>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</si>
  <si>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</si>
  <si>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</si>
  <si>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</si>
  <si>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</si>
  <si>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</si>
  <si>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</si>
  <si>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</si>
  <si>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</si>
  <si>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</si>
  <si>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</si>
  <si>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</si>
  <si>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</si>
  <si>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</si>
  <si>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</si>
  <si>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</si>
  <si>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</si>
  <si>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</si>
  <si>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</si>
  <si>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</si>
  <si>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</si>
  <si>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</si>
  <si>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</si>
  <si>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</si>
  <si>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</si>
  <si>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</si>
  <si>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</si>
  <si>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</si>
  <si>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</si>
  <si>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</si>
  <si>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</si>
  <si>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</si>
  <si>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</si>
  <si>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</si>
  <si>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</si>
  <si>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</si>
  <si>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</si>
  <si>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</si>
  <si>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</si>
  <si>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</si>
  <si>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</si>
  <si>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</si>
  <si>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</si>
  <si>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</si>
  <si>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</si>
  <si>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</si>
  <si>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</si>
  <si>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</si>
  <si>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</si>
  <si>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</si>
  <si>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</si>
  <si>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</si>
  <si>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</si>
  <si>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</si>
  <si>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</si>
  <si>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</si>
  <si>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</si>
  <si>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</si>
  <si>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</si>
  <si>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</si>
  <si>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</si>
  <si>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</si>
  <si>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</si>
  <si>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</si>
  <si>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</si>
  <si>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</si>
  <si>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</si>
  <si>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</si>
  <si>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</si>
  <si>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</si>
  <si>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</si>
  <si>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</si>
  <si>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</si>
  <si>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</si>
  <si>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</si>
  <si>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</si>
  <si>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</si>
  <si>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</si>
  <si>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</si>
  <si>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</si>
  <si>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</si>
  <si>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</si>
  <si>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</si>
  <si>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</si>
  <si>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</si>
  <si>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</si>
  <si>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</si>
  <si>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</si>
  <si>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</si>
  <si>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</si>
  <si>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</si>
  <si>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</si>
  <si>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</si>
  <si>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</si>
  <si>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</si>
  <si>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</si>
  <si>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</si>
  <si>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</si>
  <si>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</si>
  <si>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</si>
  <si>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</si>
  <si>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</si>
  <si>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</si>
  <si>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</si>
  <si>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</si>
  <si>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</si>
  <si>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</si>
  <si>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</si>
  <si>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</si>
  <si>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</si>
  <si>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</si>
  <si>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</si>
  <si>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</si>
  <si>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</si>
  <si>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</si>
  <si>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</si>
  <si>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</si>
  <si>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</si>
  <si>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</si>
  <si>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</si>
  <si>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</si>
  <si>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</si>
  <si>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</si>
  <si>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</si>
  <si>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</si>
  <si>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</si>
  <si>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</si>
  <si>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</si>
  <si>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</si>
  <si>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</si>
  <si>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</si>
  <si>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</si>
  <si>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</si>
  <si>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</si>
  <si>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</si>
  <si>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</si>
  <si>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</si>
  <si>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</si>
  <si>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</si>
  <si>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</si>
  <si>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</si>
  <si>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</si>
  <si>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</si>
  <si>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</si>
  <si>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</si>
  <si>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</si>
  <si>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</si>
  <si>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</si>
  <si>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</si>
  <si>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</si>
  <si>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</si>
  <si>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</si>
  <si>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</si>
  <si>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</si>
  <si>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</si>
  <si>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</si>
  <si>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</si>
  <si>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</si>
  <si>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</si>
  <si>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</si>
  <si>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</si>
  <si>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</si>
  <si>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</si>
  <si>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</si>
  <si>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</si>
  <si>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</si>
  <si>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</si>
  <si>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</si>
  <si>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</si>
  <si>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</si>
  <si>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</si>
  <si>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</si>
  <si>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</si>
  <si>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</si>
  <si>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</si>
  <si>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</si>
  <si>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</si>
  <si>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</si>
  <si>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</si>
  <si>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</si>
  <si>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</si>
  <si>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</si>
  <si>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</si>
  <si>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</si>
  <si>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</si>
  <si>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</si>
  <si>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</si>
  <si>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</si>
  <si>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</si>
  <si>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</si>
  <si>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</si>
  <si>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</si>
  <si>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</si>
  <si>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</si>
  <si>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</si>
  <si>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</si>
  <si>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</si>
  <si>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</si>
  <si>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</si>
  <si>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</si>
  <si>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</si>
  <si>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</si>
  <si>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</si>
  <si>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</si>
  <si>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</si>
  <si>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</si>
  <si>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</si>
  <si>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</si>
  <si>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</si>
  <si>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</si>
  <si>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</si>
  <si>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</si>
  <si>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</si>
  <si>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</si>
  <si>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</si>
  <si>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</si>
  <si>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</si>
  <si>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</si>
  <si>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</si>
  <si>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</si>
  <si>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</si>
  <si>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</si>
  <si>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</si>
  <si>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</si>
  <si>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</si>
  <si>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</si>
  <si>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</si>
  <si>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</si>
  <si>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</si>
  <si>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</si>
  <si>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</si>
  <si>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</si>
  <si>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</si>
  <si>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</si>
  <si>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</si>
  <si>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</si>
  <si>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</si>
  <si>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</si>
  <si>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</si>
  <si>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</si>
  <si>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</si>
  <si>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</si>
  <si>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</si>
  <si>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</si>
  <si>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</si>
  <si>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</si>
  <si>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</si>
  <si>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</si>
  <si>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</si>
  <si>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</si>
  <si>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</si>
  <si>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</si>
  <si>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</si>
  <si>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</si>
  <si>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</si>
  <si>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</si>
  <si>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</si>
  <si>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</si>
  <si>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</si>
  <si>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</si>
  <si>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</si>
  <si>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</si>
  <si>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</si>
  <si>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</si>
  <si>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</si>
  <si>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</si>
  <si>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</si>
  <si>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</si>
  <si>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</si>
  <si>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</si>
  <si>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</si>
  <si>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</si>
  <si>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</si>
  <si>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</si>
  <si>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</si>
  <si>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</si>
  <si>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</si>
  <si>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</si>
  <si>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</si>
  <si>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</si>
  <si>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</si>
  <si>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</si>
  <si>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</si>
  <si>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</si>
  <si>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</si>
  <si>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</si>
  <si>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</si>
  <si>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</si>
  <si>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</si>
  <si>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</si>
  <si>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</si>
  <si>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</si>
  <si>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</si>
  <si>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</si>
  <si>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</si>
  <si>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</si>
  <si>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</si>
  <si>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</si>
  <si>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</si>
  <si>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</si>
  <si>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</si>
  <si>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</si>
  <si>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</si>
  <si>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</si>
  <si>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</si>
  <si>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</si>
  <si>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</si>
  <si>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</si>
  <si>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</si>
  <si>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</si>
  <si>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</si>
  <si>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</si>
  <si>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</si>
  <si>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</si>
  <si>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</si>
  <si>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</si>
  <si>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</si>
  <si>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</si>
  <si>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</si>
  <si>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</si>
  <si>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</si>
  <si>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</si>
  <si>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</si>
  <si>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</si>
  <si>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</si>
  <si>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</si>
  <si>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</si>
  <si>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</si>
  <si>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</si>
  <si>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</si>
  <si>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</si>
  <si>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</si>
  <si>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</si>
  <si>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</si>
  <si>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</si>
  <si>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</si>
  <si>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</si>
  <si>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</si>
  <si>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</si>
  <si>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</si>
  <si>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</si>
  <si>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</si>
  <si>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</si>
  <si>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</si>
  <si>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</si>
  <si>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</si>
  <si>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</si>
  <si>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</si>
  <si>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</si>
  <si>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</si>
  <si>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</si>
  <si>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</si>
  <si>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</si>
  <si>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</si>
  <si>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</si>
  <si>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</si>
  <si>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</si>
  <si>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</si>
  <si>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</si>
  <si>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</si>
  <si>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</si>
  <si>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</si>
  <si>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</si>
  <si>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</si>
  <si>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</si>
  <si>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</si>
  <si>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</si>
  <si>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</si>
  <si>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</si>
  <si>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</si>
  <si>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</si>
  <si>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</si>
  <si>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</si>
  <si>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</si>
  <si>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</si>
  <si>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</si>
  <si>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</si>
  <si>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</si>
  <si>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</si>
  <si>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</si>
  <si>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</si>
  <si>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</si>
  <si>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</si>
  <si>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</si>
  <si>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</si>
  <si>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</si>
  <si>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</si>
  <si>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</si>
  <si>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</si>
  <si>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</si>
  <si>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</si>
  <si>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</si>
  <si>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</si>
  <si>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</si>
  <si>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</si>
  <si>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</si>
  <si>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</si>
  <si>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</si>
  <si>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</si>
  <si>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</si>
  <si>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</si>
  <si>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</si>
  <si>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</si>
  <si>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</si>
  <si>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</si>
  <si>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</si>
  <si>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</si>
  <si>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</si>
  <si>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</si>
  <si>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</si>
  <si>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</si>
  <si>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</si>
  <si>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</si>
  <si>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</si>
  <si>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</si>
  <si>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</si>
  <si>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</si>
  <si>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</si>
  <si>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</si>
  <si>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</si>
  <si>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</si>
  <si>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</si>
  <si>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</si>
  <si>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</si>
  <si>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</si>
  <si>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</si>
  <si>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</si>
  <si>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</si>
  <si>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</si>
  <si>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</si>
  <si>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</si>
  <si>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</si>
  <si>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</si>
  <si>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</si>
  <si>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</si>
  <si>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</si>
  <si>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</si>
  <si>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</si>
  <si>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</si>
  <si>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</si>
  <si>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</si>
  <si>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</si>
  <si>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</si>
  <si>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</si>
  <si>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</si>
  <si>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</si>
  <si>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</si>
  <si>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</si>
  <si>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</si>
  <si>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</si>
  <si>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</si>
  <si>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</si>
  <si>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</si>
  <si>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</si>
  <si>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</si>
  <si>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</si>
  <si>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</si>
  <si>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</si>
  <si>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</si>
  <si>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</si>
  <si>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</si>
  <si>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</si>
  <si>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</si>
  <si>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</si>
  <si>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</si>
  <si>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</si>
  <si>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</si>
  <si>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</si>
  <si>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</si>
  <si>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</si>
  <si>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</si>
  <si>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</si>
  <si>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</si>
  <si>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</si>
  <si>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</si>
  <si>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</si>
  <si>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</si>
  <si>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</si>
  <si>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</si>
  <si>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</si>
  <si>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</si>
  <si>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</si>
  <si>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</si>
  <si>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</si>
  <si>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</si>
  <si>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</si>
  <si>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</si>
  <si>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</si>
  <si>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</si>
  <si>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</si>
  <si>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</si>
  <si>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</si>
  <si>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</si>
  <si>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</si>
  <si>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</si>
  <si>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</si>
  <si>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</si>
  <si>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</si>
  <si>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</si>
  <si>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</si>
  <si>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</si>
  <si>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</si>
  <si>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</si>
  <si>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</si>
  <si>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</si>
  <si>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</si>
  <si>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</si>
  <si>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</si>
  <si>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</si>
  <si>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</si>
  <si>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</si>
  <si>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</si>
  <si>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</si>
  <si>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</si>
  <si>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</si>
  <si>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</si>
  <si>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</si>
  <si>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</si>
  <si>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</si>
  <si>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</si>
  <si>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</si>
  <si>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</si>
  <si>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</si>
  <si>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</si>
  <si>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</si>
  <si>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</si>
  <si>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</si>
  <si>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</si>
  <si>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</si>
  <si>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</si>
  <si>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</si>
  <si>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</si>
  <si>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</si>
  <si>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</si>
  <si>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</si>
  <si>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</si>
  <si>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</si>
  <si>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</si>
  <si>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</si>
  <si>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</si>
  <si>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</si>
  <si>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</si>
  <si>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</si>
  <si>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</si>
  <si>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</si>
  <si>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</si>
  <si>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</si>
  <si>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</si>
  <si>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</si>
  <si>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</si>
  <si>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</si>
  <si>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</si>
  <si>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</si>
  <si>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</si>
  <si>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</si>
  <si>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</si>
  <si>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</si>
  <si>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</si>
  <si>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</si>
  <si>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</si>
  <si>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</si>
  <si>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</si>
  <si>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</si>
  <si>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</si>
  <si>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</si>
  <si>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</si>
  <si>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</si>
  <si>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</si>
  <si>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</si>
  <si>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</si>
  <si>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</si>
  <si>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</si>
  <si>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</si>
  <si>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</si>
  <si>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</si>
  <si>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</si>
  <si>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</si>
  <si>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</si>
  <si>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</si>
  <si>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</si>
  <si>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</si>
  <si>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</si>
  <si>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</si>
  <si>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</si>
  <si>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</si>
  <si>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</si>
  <si>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</si>
  <si>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</si>
  <si>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</si>
  <si>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</si>
  <si>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</si>
  <si>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</si>
  <si>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</si>
  <si>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</si>
  <si>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</si>
  <si>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</si>
  <si>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</si>
  <si>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</si>
  <si>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</si>
  <si>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</si>
  <si>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</si>
  <si>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</si>
  <si>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</si>
  <si>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</si>
  <si>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</si>
  <si>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</si>
  <si>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</si>
  <si>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</si>
  <si>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</si>
  <si>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</si>
  <si>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</si>
  <si>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</si>
  <si>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</si>
  <si>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</si>
  <si>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</si>
  <si>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</si>
  <si>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</si>
  <si>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</si>
  <si>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</si>
  <si>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</si>
  <si>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</si>
  <si>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</si>
  <si>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</si>
  <si>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</si>
  <si>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</si>
  <si>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</si>
  <si>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</si>
  <si>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</si>
  <si>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</si>
  <si>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</si>
  <si>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</si>
  <si>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</si>
  <si>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</si>
  <si>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</si>
  <si>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</si>
  <si>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</si>
  <si>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</si>
  <si>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</si>
  <si>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</si>
  <si>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</si>
  <si>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</si>
  <si>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</si>
  <si>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</si>
  <si>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</si>
  <si>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</si>
  <si>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</si>
  <si>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</si>
  <si>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</si>
  <si>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</si>
  <si>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</si>
  <si>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</si>
  <si>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</si>
  <si>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</si>
  <si>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</si>
  <si>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</si>
  <si>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</si>
  <si>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</si>
  <si>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</si>
  <si>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</si>
  <si>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</si>
  <si>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</si>
  <si>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</si>
  <si>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</si>
  <si>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</si>
  <si>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</si>
  <si>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</si>
  <si>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</si>
  <si>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</si>
  <si>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</si>
  <si>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</si>
  <si>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</si>
  <si>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</si>
  <si>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</si>
  <si>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</si>
  <si>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</si>
  <si>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</si>
  <si>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</si>
  <si>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</si>
  <si>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</si>
  <si>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</si>
  <si>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</si>
  <si>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</si>
  <si>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</si>
  <si>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</si>
  <si>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</si>
  <si>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</si>
  <si>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</si>
  <si>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</si>
  <si>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</si>
  <si>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</si>
  <si>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</si>
  <si>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</si>
  <si>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</si>
  <si>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</si>
  <si>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</si>
  <si>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</si>
  <si>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</si>
  <si>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</si>
  <si>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</si>
  <si>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</si>
  <si>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</si>
  <si>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</si>
  <si>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</si>
  <si>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</si>
  <si>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</si>
  <si>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</si>
  <si>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</si>
  <si>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</si>
  <si>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</si>
  <si>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</si>
  <si>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</si>
  <si>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</si>
  <si>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</si>
  <si>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</si>
  <si>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</si>
  <si>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</si>
  <si>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</si>
  <si>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</si>
  <si>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</si>
  <si>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</si>
  <si>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</si>
  <si>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</si>
  <si>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</si>
  <si>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</si>
  <si>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</si>
  <si>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</si>
  <si>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</si>
  <si>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</si>
  <si>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</si>
  <si>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</si>
  <si>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</si>
  <si>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</si>
  <si>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</si>
  <si>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</si>
  <si>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</si>
  <si>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</si>
  <si>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</si>
  <si>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</si>
  <si>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</si>
  <si>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</si>
  <si>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</si>
  <si>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</si>
  <si>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</si>
  <si>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</si>
  <si>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</si>
  <si>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</si>
  <si>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</si>
  <si>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</si>
  <si>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</si>
  <si>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</si>
  <si>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</si>
  <si>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</si>
  <si>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</si>
  <si>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</si>
  <si>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</si>
  <si>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</si>
  <si>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</si>
  <si>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</si>
  <si>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</si>
  <si>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</si>
  <si>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</si>
  <si>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</si>
  <si>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</si>
  <si>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</si>
  <si>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</si>
  <si>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</si>
  <si>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</si>
  <si>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</si>
  <si>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</si>
  <si>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</si>
  <si>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</si>
  <si>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</si>
  <si>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</si>
  <si>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</si>
  <si>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</si>
  <si>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</si>
  <si>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</si>
  <si>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</si>
  <si>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</si>
  <si>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</si>
  <si>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</si>
  <si>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</si>
  <si>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</si>
  <si>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</si>
  <si>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</si>
  <si>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</si>
  <si>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</si>
  <si>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</si>
  <si>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</si>
  <si>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</si>
  <si>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</si>
  <si>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</si>
  <si>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</si>
  <si>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</si>
  <si>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</si>
  <si>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</si>
  <si>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</si>
  <si>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</si>
  <si>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</si>
  <si>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</si>
  <si>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</si>
  <si>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</si>
  <si>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</si>
  <si>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</si>
  <si>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</si>
  <si>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</si>
  <si>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</si>
  <si>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</si>
  <si>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</si>
  <si>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</si>
  <si>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</si>
  <si>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</si>
  <si>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</si>
  <si>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</si>
  <si>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</si>
  <si>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</si>
  <si>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</si>
  <si>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</si>
  <si>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</si>
  <si>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</si>
  <si>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</si>
  <si>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</si>
  <si>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</si>
  <si>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</si>
  <si>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</si>
  <si>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</si>
  <si>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</si>
  <si>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</si>
  <si>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</si>
  <si>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</si>
  <si>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</si>
  <si>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</si>
  <si>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</si>
  <si>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</si>
  <si>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</si>
  <si>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</si>
  <si>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</si>
  <si>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</si>
  <si>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</si>
  <si>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</si>
  <si>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</si>
  <si>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</si>
  <si>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</si>
  <si>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</si>
  <si>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</si>
  <si>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</si>
  <si>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</si>
  <si>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</si>
  <si>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</si>
  <si>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</si>
  <si>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</si>
  <si>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</si>
  <si>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</si>
  <si>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</si>
  <si>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</si>
  <si>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</si>
  <si>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</si>
  <si>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</si>
  <si>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</si>
  <si>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</si>
  <si>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</si>
  <si>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</si>
  <si>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</si>
  <si>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</si>
  <si>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</si>
  <si>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</si>
  <si>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</si>
  <si>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</si>
  <si>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</si>
  <si>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</si>
  <si>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</si>
  <si>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</si>
  <si>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</si>
  <si>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</si>
  <si>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</si>
  <si>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</si>
  <si>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</si>
  <si>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</si>
  <si>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</si>
  <si>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</si>
  <si>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</si>
  <si>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</si>
  <si>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</si>
  <si>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</si>
  <si>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</si>
  <si>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</si>
  <si>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</si>
  <si>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</si>
  <si>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</si>
  <si>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</si>
  <si>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</si>
  <si>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</si>
  <si>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</si>
  <si>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</si>
  <si>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</si>
  <si>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</si>
  <si>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</si>
  <si>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</si>
  <si>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</si>
  <si>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</si>
  <si>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</si>
  <si>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</si>
  <si>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</si>
  <si>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</si>
  <si>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</si>
  <si>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</si>
  <si>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</si>
  <si>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</si>
  <si>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</si>
  <si>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</si>
  <si>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</si>
  <si>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</si>
  <si>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</si>
  <si>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</si>
  <si>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</si>
  <si>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</si>
  <si>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</si>
  <si>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</si>
  <si>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</si>
  <si>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</si>
  <si>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</si>
  <si>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</si>
  <si>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</si>
  <si>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</si>
  <si>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</si>
  <si>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</si>
  <si>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</si>
  <si>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</si>
  <si>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</si>
  <si>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</si>
  <si>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</si>
  <si>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</si>
  <si>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</si>
  <si>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</si>
  <si>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</si>
  <si>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</si>
  <si>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</si>
  <si>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</si>
  <si>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</si>
  <si>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</si>
  <si>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</si>
  <si>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</si>
  <si>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</si>
  <si>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</si>
  <si>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</si>
  <si>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</si>
  <si>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</si>
  <si>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</si>
  <si>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</si>
  <si>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</si>
  <si>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</si>
  <si>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</si>
  <si>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</si>
  <si>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</si>
  <si>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</si>
  <si>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</si>
  <si>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</si>
  <si>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</si>
  <si>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</si>
  <si>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</si>
  <si>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</si>
  <si>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</si>
  <si>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</si>
  <si>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</si>
  <si>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</si>
  <si>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</si>
  <si>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</si>
  <si>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</si>
  <si>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</si>
  <si>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</si>
  <si>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</si>
  <si>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</si>
  <si>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</si>
  <si>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</si>
  <si>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</si>
  <si>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</si>
  <si>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</si>
  <si>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</si>
  <si>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</si>
  <si>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</si>
  <si>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</si>
  <si>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</si>
  <si>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</si>
  <si>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</si>
  <si>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</si>
  <si>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</si>
  <si>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</si>
  <si>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</si>
  <si>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</si>
  <si>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</si>
  <si>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</si>
  <si>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</si>
  <si>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</si>
  <si>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</si>
  <si>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</si>
  <si>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</si>
  <si>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</si>
  <si>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</si>
  <si>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</si>
  <si>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</si>
  <si>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</si>
  <si>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</si>
  <si>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</si>
  <si>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</si>
  <si>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</si>
  <si>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</si>
  <si>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</si>
  <si>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</si>
  <si>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</si>
  <si>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</si>
  <si>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</si>
  <si>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</si>
  <si>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</si>
  <si>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</si>
  <si>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</si>
  <si>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</si>
  <si>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</si>
  <si>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</si>
  <si>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</si>
  <si>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</si>
  <si>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</si>
  <si>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</si>
  <si>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</si>
  <si>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</si>
  <si>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</si>
  <si>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</si>
  <si>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</si>
  <si>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</si>
  <si>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</si>
  <si>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</si>
  <si>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</si>
  <si>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</si>
  <si>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</si>
  <si>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</si>
  <si>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</si>
  <si>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</si>
  <si>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</si>
  <si>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</si>
  <si>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</si>
  <si>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</si>
  <si>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</si>
  <si>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</si>
  <si>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</si>
  <si>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</si>
  <si>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</si>
  <si>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</si>
  <si>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</si>
  <si>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</si>
  <si>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</si>
  <si>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</si>
  <si>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</si>
  <si>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</si>
  <si>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</si>
  <si>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</si>
  <si>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</si>
  <si>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</si>
  <si>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</si>
  <si>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</si>
  <si>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</si>
  <si>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</si>
  <si>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</si>
  <si>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</si>
  <si>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</si>
  <si>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</si>
  <si>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</si>
  <si>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</si>
  <si>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</si>
  <si>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</si>
  <si>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</si>
  <si>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</si>
  <si>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</si>
  <si>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</si>
  <si>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</si>
  <si>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</si>
  <si>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</si>
  <si>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</si>
  <si>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</si>
  <si>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</si>
  <si>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</si>
  <si>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</si>
  <si>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</si>
  <si>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</si>
  <si>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</si>
  <si>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</si>
  <si>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</si>
  <si>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</si>
  <si>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</si>
  <si>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</si>
  <si>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</si>
  <si>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</si>
  <si>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</si>
  <si>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</si>
  <si>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</si>
  <si>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</si>
  <si>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</si>
  <si>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</si>
  <si>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</si>
  <si>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</si>
  <si>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</si>
  <si>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</si>
  <si>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</si>
  <si>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</si>
  <si>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</si>
  <si>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</si>
  <si>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</si>
  <si>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</si>
  <si>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</si>
  <si>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</si>
  <si>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</si>
  <si>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</si>
  <si>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</si>
  <si>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</si>
  <si>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</si>
  <si>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</si>
  <si>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</si>
  <si>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</si>
  <si>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</si>
  <si>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</si>
  <si>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</si>
  <si>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</si>
  <si>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</si>
  <si>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</si>
  <si>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</si>
  <si>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</si>
  <si>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</si>
  <si>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</si>
  <si>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</si>
  <si>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</si>
  <si>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</si>
  <si>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</si>
  <si>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</si>
  <si>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</si>
  <si>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</si>
  <si>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</si>
  <si>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</si>
  <si>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</si>
  <si>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</si>
  <si>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</si>
  <si>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</si>
  <si>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</si>
  <si>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</si>
  <si>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</si>
  <si>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</si>
  <si>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</si>
  <si>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</si>
  <si>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</si>
  <si>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</si>
  <si>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</si>
  <si>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</si>
  <si>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</si>
  <si>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</si>
  <si>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</si>
  <si>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</si>
  <si>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</si>
  <si>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</si>
  <si>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</si>
  <si>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</si>
  <si>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</si>
  <si>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</si>
  <si>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</si>
  <si>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</si>
  <si>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</si>
  <si>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</si>
  <si>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</si>
  <si>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</si>
  <si>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</si>
  <si>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</si>
  <si>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</si>
  <si>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</si>
  <si>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</si>
  <si>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</si>
  <si>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</si>
  <si>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</si>
  <si>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</si>
  <si>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</si>
  <si>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</si>
  <si>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</si>
  <si>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</si>
  <si>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</si>
  <si>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</si>
  <si>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</si>
  <si>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</si>
  <si>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</si>
  <si>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</si>
  <si>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</si>
  <si>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</si>
  <si>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</si>
  <si>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</si>
  <si>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</si>
  <si>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</si>
  <si>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</si>
  <si>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</si>
  <si>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</si>
  <si>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</si>
  <si>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</si>
  <si>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</si>
  <si>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</si>
  <si>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</si>
  <si>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</si>
  <si>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</si>
  <si>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</si>
  <si>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</si>
  <si>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</si>
  <si>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</si>
  <si>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</si>
  <si>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</si>
  <si>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</si>
  <si>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</si>
  <si>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</si>
  <si>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</si>
  <si>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</si>
  <si>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</si>
  <si>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</si>
  <si>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</si>
  <si>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</si>
  <si>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</si>
  <si>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</si>
  <si>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</si>
  <si>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</si>
  <si>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</si>
  <si>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</si>
  <si>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</si>
  <si>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</si>
  <si>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</si>
  <si>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</si>
  <si>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</si>
  <si>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</si>
  <si>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</si>
  <si>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</si>
  <si>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</si>
  <si>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</si>
  <si>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</si>
  <si>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</si>
  <si>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</si>
  <si>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</si>
  <si>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</si>
  <si>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</si>
  <si>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</si>
  <si>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</si>
  <si>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</si>
  <si>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</si>
  <si>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</si>
  <si>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</si>
  <si>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</si>
  <si>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</si>
  <si>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</si>
  <si>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</si>
  <si>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</si>
  <si>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</si>
  <si>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</si>
  <si>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</si>
  <si>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</si>
  <si>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</si>
  <si>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</si>
  <si>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</si>
  <si>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</si>
  <si>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</si>
  <si>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</si>
  <si>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</si>
  <si>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</si>
  <si>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</si>
  <si>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</si>
  <si>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</si>
  <si>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</si>
  <si>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</si>
  <si>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</si>
  <si>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</si>
  <si>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</si>
  <si>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</si>
  <si>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</si>
  <si>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</si>
  <si>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</si>
  <si>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</si>
  <si>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</si>
  <si>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</si>
  <si>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</si>
  <si>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</si>
  <si>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</si>
  <si>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</si>
  <si>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</si>
  <si>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</si>
  <si>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</si>
  <si>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</si>
  <si>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</si>
  <si>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</si>
  <si>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</si>
  <si>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</si>
  <si>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</si>
  <si>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</si>
  <si>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</si>
  <si>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</si>
  <si>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</si>
  <si>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</si>
  <si>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</si>
  <si>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</si>
  <si>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</si>
  <si>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</si>
  <si>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</si>
  <si>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</si>
  <si>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</si>
  <si>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</si>
  <si>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</si>
  <si>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</si>
  <si>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</si>
  <si>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</si>
  <si>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</si>
  <si>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</si>
  <si>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</si>
  <si>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</si>
  <si>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</si>
  <si>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</si>
  <si>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</si>
  <si>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</si>
  <si>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</si>
  <si>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</si>
  <si>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</si>
  <si>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</si>
  <si>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</si>
  <si>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</si>
  <si>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</si>
  <si>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</si>
  <si>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</si>
  <si>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</si>
  <si>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</si>
  <si>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</si>
  <si>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</si>
  <si>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</si>
  <si>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</si>
  <si>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</si>
  <si>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</si>
  <si>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</si>
  <si>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</si>
  <si>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</si>
  <si>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</si>
  <si>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</si>
  <si>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</si>
  <si>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</si>
  <si>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</si>
  <si>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</si>
  <si>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</si>
  <si>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</si>
  <si>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</si>
  <si>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</si>
  <si>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</si>
  <si>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</si>
  <si>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</si>
  <si>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</si>
  <si>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</si>
  <si>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</si>
  <si>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</si>
  <si>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</si>
  <si>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</si>
  <si>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</si>
  <si>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</si>
  <si>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</si>
  <si>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</si>
  <si>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</si>
  <si>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</si>
  <si>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</si>
  <si>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</si>
  <si>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</si>
  <si>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</si>
  <si>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</si>
  <si>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</si>
  <si>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</si>
  <si>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</si>
  <si>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</si>
  <si>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</si>
  <si>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</si>
  <si>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</si>
  <si>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</si>
  <si>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</si>
  <si>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</si>
  <si>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</si>
  <si>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</si>
  <si>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</si>
  <si>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</si>
  <si>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</si>
  <si>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</si>
  <si>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</si>
  <si>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</si>
  <si>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</si>
  <si>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</si>
  <si>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</si>
  <si>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</si>
  <si>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</si>
  <si>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</si>
  <si>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</si>
  <si>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</si>
  <si>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</si>
  <si>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</si>
  <si>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</si>
  <si>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</si>
  <si>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</si>
  <si>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</si>
  <si>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</si>
  <si>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</si>
  <si>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</si>
  <si>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</si>
  <si>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</si>
  <si>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</si>
  <si>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</si>
  <si>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</si>
  <si>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</si>
  <si>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</si>
  <si>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</si>
  <si>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</si>
  <si>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</si>
  <si>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</si>
  <si>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</si>
  <si>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</si>
  <si>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</si>
  <si>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</si>
  <si>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</si>
  <si>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</si>
  <si>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</si>
  <si>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</si>
  <si>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</si>
  <si>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</si>
  <si>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</si>
  <si>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</si>
  <si>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</si>
  <si>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</si>
  <si>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</si>
  <si>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</si>
  <si>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</si>
  <si>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</si>
  <si>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</si>
  <si>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</si>
  <si>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</si>
  <si>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</si>
  <si>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</si>
  <si>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</si>
  <si>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</si>
  <si>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</si>
  <si>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</si>
  <si>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</si>
  <si>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</si>
  <si>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</si>
  <si>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</si>
  <si>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</si>
  <si>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</si>
  <si>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</si>
  <si>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</si>
  <si>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</si>
  <si>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</si>
  <si>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</si>
  <si>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</si>
  <si>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</si>
  <si>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</si>
  <si>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</si>
  <si>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</si>
  <si>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</si>
  <si>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</si>
  <si>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</si>
  <si>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</si>
  <si>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</si>
  <si>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</si>
  <si>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</si>
  <si>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</si>
  <si>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</si>
  <si>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</si>
  <si>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</si>
  <si>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</si>
  <si>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</si>
  <si>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</si>
  <si>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</si>
  <si>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</si>
  <si>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</si>
  <si>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</si>
  <si>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</si>
  <si>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</si>
  <si>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</si>
  <si>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</si>
  <si>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</si>
  <si>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</si>
  <si>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</si>
  <si>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</si>
  <si>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</si>
  <si>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</si>
  <si>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</si>
  <si>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</si>
  <si>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</si>
  <si>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</si>
  <si>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</si>
  <si>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</si>
  <si>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</si>
  <si>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</si>
  <si>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</si>
  <si>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</si>
  <si>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</si>
  <si>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</si>
  <si>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</si>
  <si>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</si>
  <si>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</si>
  <si>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</si>
  <si>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</si>
  <si>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</si>
  <si>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</si>
  <si>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</si>
  <si>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</si>
  <si>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</si>
  <si>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</si>
  <si>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</si>
  <si>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</si>
  <si>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</si>
  <si>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</si>
  <si>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</si>
  <si>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</si>
  <si>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</si>
  <si>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</si>
  <si>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</si>
  <si>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</si>
  <si>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</si>
  <si>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</si>
  <si>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</si>
  <si>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</si>
  <si>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</si>
  <si>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</si>
  <si>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</si>
  <si>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</si>
  <si>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</si>
  <si>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</si>
  <si>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</si>
  <si>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</si>
  <si>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</si>
  <si>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</si>
  <si>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</si>
  <si>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</si>
  <si>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</si>
  <si>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</si>
  <si>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</si>
  <si>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</si>
  <si>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</si>
  <si>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</si>
  <si>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</si>
  <si>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</si>
  <si>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</si>
  <si>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</si>
  <si>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</si>
  <si>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</si>
  <si>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</si>
  <si>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</si>
  <si>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</si>
  <si>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</si>
  <si>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</si>
  <si>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</si>
  <si>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</si>
  <si>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</si>
  <si>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</si>
  <si>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</si>
  <si>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</si>
  <si>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</si>
  <si>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</si>
  <si>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</si>
  <si>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</si>
  <si>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</si>
  <si>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</si>
  <si>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</si>
  <si>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</si>
  <si>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</si>
  <si>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</si>
  <si>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</si>
  <si>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</si>
  <si>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</si>
  <si>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</si>
  <si>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</si>
  <si>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</si>
  <si>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</si>
  <si>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</si>
  <si>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</si>
  <si>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</si>
  <si>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</si>
  <si>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</si>
  <si>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</si>
  <si>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</si>
  <si>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</si>
  <si>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</si>
  <si>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</si>
  <si>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</si>
  <si>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</si>
  <si>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</si>
  <si>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</si>
  <si>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</si>
  <si>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</si>
  <si>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</si>
  <si>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</si>
  <si>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</si>
  <si>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</si>
  <si>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</si>
  <si>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</si>
  <si>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</si>
  <si>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</si>
  <si>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</si>
  <si>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</si>
  <si>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</si>
  <si>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</si>
  <si>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</si>
  <si>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</si>
  <si>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</si>
  <si>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</si>
  <si>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</si>
  <si>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</si>
  <si>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</si>
  <si>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</si>
  <si>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</si>
  <si>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</si>
  <si>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</si>
  <si>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</si>
  <si>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</si>
  <si>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</si>
  <si>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</si>
  <si>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</si>
  <si>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</si>
  <si>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</si>
  <si>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</si>
  <si>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</si>
  <si>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</si>
  <si>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</si>
  <si>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</si>
  <si>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</si>
  <si>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</si>
  <si>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</si>
  <si>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</si>
  <si>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</si>
  <si>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</si>
  <si>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</si>
  <si>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</si>
  <si>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</si>
  <si>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</si>
  <si>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</si>
  <si>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</si>
  <si>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</si>
  <si>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</si>
  <si>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</si>
  <si>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</si>
  <si>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</si>
  <si>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</si>
  <si>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</si>
  <si>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</si>
  <si>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</si>
  <si>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</si>
  <si>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</si>
  <si>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</si>
  <si>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</si>
  <si>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</si>
  <si>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</si>
  <si>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</si>
  <si>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</si>
  <si>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</si>
  <si>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</si>
  <si>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</si>
  <si>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</si>
  <si>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</si>
  <si>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</si>
  <si>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</si>
  <si>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</si>
  <si>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</si>
  <si>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</si>
  <si>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</si>
  <si>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</si>
  <si>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</si>
  <si>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</si>
  <si>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</si>
  <si>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</si>
  <si>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</si>
  <si>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</si>
  <si>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</si>
  <si>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</si>
  <si>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</si>
  <si>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</si>
  <si>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</si>
  <si>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</si>
  <si>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</si>
  <si>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</si>
  <si>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</si>
  <si>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</si>
  <si>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</si>
  <si>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</si>
  <si>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</si>
  <si>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</si>
  <si>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</si>
  <si>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</si>
  <si>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</si>
  <si>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</si>
  <si>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</si>
  <si>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</si>
  <si>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</si>
  <si>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</si>
  <si>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</si>
  <si>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</si>
  <si>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</si>
  <si>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</si>
  <si>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</si>
  <si>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</si>
  <si>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</si>
  <si>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</si>
  <si>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</si>
  <si>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</si>
  <si>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</si>
  <si>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</si>
  <si>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</si>
  <si>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</si>
  <si>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</si>
  <si>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</si>
  <si>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</si>
  <si>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</si>
  <si>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</si>
  <si>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</si>
  <si>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</si>
  <si>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</si>
  <si>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</si>
  <si>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</si>
  <si>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</si>
  <si>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</si>
  <si>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</si>
  <si>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</si>
  <si>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</si>
  <si>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</si>
  <si>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</si>
  <si>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</si>
  <si>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</si>
  <si>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</si>
  <si>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</si>
  <si>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</si>
  <si>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</si>
  <si>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</si>
  <si>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</si>
  <si>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</si>
  <si>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</si>
  <si>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</si>
  <si>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</si>
  <si>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</si>
  <si>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</si>
  <si>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</si>
  <si>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</si>
  <si>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</si>
  <si>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</si>
  <si>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</si>
  <si>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</si>
  <si>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</si>
  <si>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</si>
  <si>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</si>
  <si>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</si>
  <si>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</si>
  <si>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</si>
  <si>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</si>
  <si>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</si>
  <si>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</si>
  <si>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</si>
  <si>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</si>
  <si>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</si>
  <si>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</si>
  <si>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</si>
  <si>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</si>
  <si>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</si>
  <si>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</si>
  <si>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</si>
  <si>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</si>
  <si>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</si>
  <si>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</si>
  <si>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</si>
  <si>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</si>
  <si>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</si>
  <si>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</si>
  <si>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</si>
  <si>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</si>
  <si>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</si>
  <si>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</si>
  <si>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</si>
  <si>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</si>
  <si>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</si>
  <si>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</si>
  <si>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</si>
  <si>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</si>
  <si>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</si>
  <si>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</si>
  <si>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</si>
  <si>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</si>
  <si>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</si>
  <si>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</si>
  <si>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</si>
  <si>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</si>
  <si>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</si>
  <si>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</si>
  <si>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</si>
  <si>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</si>
  <si>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</si>
  <si>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</si>
  <si>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</si>
  <si>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</si>
  <si>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</si>
  <si>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</si>
  <si>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</si>
  <si>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</si>
  <si>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</si>
  <si>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</si>
  <si>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</si>
  <si>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</si>
  <si>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</si>
  <si>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</si>
  <si>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</si>
  <si>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</si>
  <si>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</si>
  <si>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</si>
  <si>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</si>
  <si>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</si>
  <si>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</si>
  <si>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</si>
  <si>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</si>
  <si>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</si>
  <si>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</si>
  <si>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</si>
  <si>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</si>
  <si>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</si>
  <si>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</si>
  <si>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</si>
  <si>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</si>
  <si>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</si>
  <si>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</si>
  <si>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</si>
  <si>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</si>
  <si>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</si>
  <si>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</si>
  <si>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</si>
  <si>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</si>
  <si>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</si>
  <si>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</si>
  <si>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</si>
  <si>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</si>
  <si>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</si>
  <si>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</si>
  <si>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</si>
  <si>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</si>
  <si>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</si>
  <si>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</si>
  <si>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</si>
  <si>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</si>
  <si>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</si>
  <si>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</si>
  <si>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</si>
  <si>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</si>
  <si>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</si>
  <si>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</si>
  <si>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</si>
  <si>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</si>
  <si>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</si>
  <si>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</si>
  <si>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</si>
  <si>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</si>
  <si>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</si>
  <si>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</si>
  <si>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</si>
  <si>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</si>
  <si>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</si>
  <si>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</si>
  <si>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</si>
  <si>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</si>
  <si>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</si>
  <si>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</si>
  <si>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</si>
  <si>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</si>
  <si>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</si>
  <si>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</si>
  <si>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</si>
  <si>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</si>
  <si>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</si>
  <si>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</si>
  <si>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</si>
  <si>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</si>
  <si>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</si>
  <si>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</si>
  <si>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</si>
  <si>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</si>
  <si>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</si>
  <si>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</si>
  <si>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</si>
  <si>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</si>
  <si>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</si>
  <si>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</si>
  <si>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</si>
  <si>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</si>
  <si>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</si>
  <si>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</si>
  <si>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</si>
  <si>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</si>
  <si>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</si>
  <si>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</si>
  <si>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</si>
  <si>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</si>
  <si>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</si>
  <si>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</si>
  <si>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</si>
  <si>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</si>
  <si>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</si>
  <si>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</si>
  <si>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</si>
  <si>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</si>
  <si>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</si>
  <si>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</si>
  <si>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</si>
  <si>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</si>
  <si>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</si>
  <si>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</si>
  <si>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</si>
  <si>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</si>
  <si>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</si>
  <si>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</si>
  <si>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</si>
  <si>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</si>
  <si>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</si>
  <si>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</si>
  <si>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</si>
  <si>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</si>
  <si>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</si>
  <si>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</si>
  <si>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</si>
  <si>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</si>
  <si>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</si>
  <si>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</si>
  <si>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</si>
  <si>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</si>
  <si>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</si>
  <si>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</si>
  <si>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</si>
  <si>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</si>
  <si>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</si>
  <si>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</si>
  <si>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</si>
  <si>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</si>
  <si>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</si>
  <si>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</si>
  <si>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</si>
  <si>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</si>
  <si>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</si>
  <si>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</si>
  <si>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</si>
  <si>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</si>
  <si>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</si>
  <si>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</si>
  <si>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</si>
  <si>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</si>
  <si>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</si>
  <si>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</si>
  <si>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</si>
  <si>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</si>
  <si>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</si>
  <si>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</si>
  <si>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</si>
  <si>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</si>
  <si>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</si>
  <si>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</si>
  <si>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</si>
  <si>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</si>
  <si>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</si>
  <si>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</si>
  <si>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</si>
  <si>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</si>
  <si>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</si>
  <si>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</si>
  <si>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</si>
  <si>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</si>
  <si>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</si>
  <si>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</si>
  <si>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</si>
  <si>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</si>
  <si>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</si>
  <si>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</si>
  <si>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</si>
  <si>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</si>
  <si>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</si>
  <si>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</si>
  <si>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</si>
  <si>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</si>
  <si>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</si>
  <si>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</si>
  <si>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</si>
  <si>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</si>
  <si>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</si>
  <si>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</si>
  <si>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</si>
  <si>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</si>
  <si>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</si>
  <si>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</si>
  <si>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</si>
  <si>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</si>
  <si>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</si>
  <si>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</si>
  <si>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</si>
  <si>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</si>
  <si>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</si>
  <si>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</si>
  <si>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</si>
  <si>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</si>
  <si>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</si>
  <si>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</si>
  <si>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</si>
  <si>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</si>
  <si>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</si>
  <si>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</si>
  <si>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</si>
  <si>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</si>
  <si>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</si>
  <si>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</si>
  <si>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</si>
  <si>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</si>
  <si>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</si>
  <si>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</si>
  <si>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</si>
  <si>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</si>
  <si>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</si>
  <si>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</si>
  <si>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</si>
  <si>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</si>
  <si>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</si>
  <si>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</si>
  <si>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</si>
  <si>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</si>
  <si>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</si>
  <si>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</si>
  <si>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</si>
  <si>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</si>
  <si>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</si>
  <si>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</si>
  <si>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</si>
  <si>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</si>
  <si>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</si>
  <si>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</si>
  <si>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</si>
  <si>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</si>
  <si>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</si>
  <si>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</si>
  <si>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</si>
  <si>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</si>
  <si>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</si>
  <si>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</si>
  <si>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</si>
  <si>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</si>
  <si>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</si>
  <si>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</si>
  <si>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</si>
  <si>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</si>
  <si>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</si>
  <si>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</si>
  <si>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</si>
  <si>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</si>
  <si>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</si>
  <si>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</si>
  <si>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</si>
  <si>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</si>
  <si>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</si>
  <si>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</si>
  <si>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</si>
  <si>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</si>
  <si>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</si>
  <si>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</si>
  <si>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</si>
  <si>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</si>
  <si>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</si>
  <si>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</si>
  <si>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</si>
  <si>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</si>
  <si>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</si>
  <si>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</si>
  <si>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</si>
  <si>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</si>
  <si>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</si>
  <si>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</si>
  <si>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</si>
  <si>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</si>
  <si>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</si>
  <si>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</si>
  <si>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</si>
  <si>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</si>
  <si>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</si>
  <si>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</si>
  <si>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</si>
  <si>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</si>
  <si>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</si>
  <si>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</si>
  <si>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</si>
  <si>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</si>
  <si>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</si>
  <si>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</si>
  <si>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</si>
  <si>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</si>
  <si>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</si>
  <si>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</si>
  <si>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</si>
  <si>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</si>
  <si>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</si>
  <si>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</si>
  <si>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</si>
  <si>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</si>
  <si>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</si>
  <si>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</si>
  <si>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</si>
  <si>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</si>
  <si>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</si>
  <si>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</si>
  <si>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</si>
  <si>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</si>
  <si>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</si>
  <si>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</si>
  <si>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</si>
  <si>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</si>
  <si>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</si>
  <si>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</si>
  <si>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</si>
  <si>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</si>
  <si>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</si>
  <si>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</si>
  <si>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</si>
  <si>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</si>
  <si>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</si>
  <si>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</si>
  <si>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</si>
  <si>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</si>
  <si>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</si>
  <si>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</si>
  <si>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</si>
  <si>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</si>
  <si>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</si>
  <si>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</si>
  <si>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</si>
  <si>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</si>
  <si>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</si>
  <si>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</si>
  <si>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</si>
  <si>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</si>
  <si>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</si>
  <si>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</si>
  <si>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</si>
  <si>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</si>
  <si>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</si>
  <si>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</si>
  <si>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</si>
  <si>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</si>
  <si>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</si>
  <si>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</si>
  <si>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</si>
  <si>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</si>
  <si>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</si>
  <si>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</si>
  <si>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</si>
  <si>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</si>
  <si>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</si>
  <si>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</si>
  <si>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</si>
  <si>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</si>
  <si>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</si>
  <si>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</si>
  <si>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</si>
  <si>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</si>
  <si>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</si>
  <si>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</si>
  <si>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</si>
  <si>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</si>
  <si>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</si>
  <si>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</si>
  <si>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</si>
  <si>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</si>
  <si>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</si>
  <si>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</si>
  <si>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</si>
  <si>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</si>
  <si>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</si>
  <si>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</si>
  <si>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</si>
  <si>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</si>
  <si>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</si>
  <si>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</si>
  <si>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</si>
  <si>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</si>
  <si>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</si>
  <si>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</si>
  <si>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</si>
  <si>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</si>
  <si>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</si>
  <si>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</si>
  <si>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</si>
  <si>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</si>
  <si>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</si>
  <si>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</si>
  <si>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</si>
  <si>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</si>
  <si>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</si>
  <si>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</si>
  <si>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</si>
  <si>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</si>
  <si>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</si>
  <si>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</si>
  <si>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</si>
  <si>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</si>
  <si>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</si>
  <si>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</si>
  <si>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</si>
  <si>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</si>
  <si>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</si>
  <si>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</si>
  <si>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</si>
  <si>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</si>
  <si>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</si>
  <si>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</si>
  <si>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</si>
  <si>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</si>
  <si>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</si>
  <si>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</si>
  <si>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</si>
  <si>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</si>
  <si>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</si>
  <si>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</si>
  <si>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</si>
  <si>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</si>
  <si>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</si>
  <si>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</si>
  <si>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</si>
  <si>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</si>
  <si>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</si>
  <si>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</si>
  <si>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</si>
  <si>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</si>
  <si>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</si>
  <si>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</si>
  <si>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</si>
  <si>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</si>
  <si>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</si>
  <si>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</si>
  <si>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</si>
  <si>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</si>
  <si>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</si>
  <si>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</si>
  <si>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</si>
  <si>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</si>
  <si>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</si>
  <si>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</si>
  <si>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</si>
  <si>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</si>
  <si>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</si>
  <si>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</si>
  <si>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</si>
  <si>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</si>
  <si>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</si>
  <si>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</si>
  <si>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</si>
  <si>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</si>
  <si>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</si>
  <si>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</si>
  <si>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</si>
  <si>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</si>
  <si>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</si>
  <si>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</si>
  <si>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</si>
  <si>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</si>
  <si>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</si>
  <si>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</si>
  <si>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</si>
  <si>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</si>
  <si>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</si>
  <si>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</si>
  <si>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</si>
  <si>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</si>
  <si>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</si>
  <si>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</si>
  <si>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</si>
  <si>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</si>
  <si>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</si>
  <si>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</si>
  <si>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</si>
  <si>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</si>
  <si>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</si>
  <si>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</si>
  <si>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</si>
  <si>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</si>
  <si>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</si>
  <si>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</si>
  <si>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</si>
  <si>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</si>
  <si>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</si>
  <si>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</si>
  <si>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</si>
  <si>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</si>
  <si>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</si>
  <si>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</si>
  <si>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</si>
  <si>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</si>
  <si>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</si>
  <si>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</si>
  <si>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</si>
  <si>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</si>
  <si>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</si>
  <si>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</si>
  <si>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</si>
  <si>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</si>
  <si>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</si>
  <si>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</si>
  <si>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</si>
  <si>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</si>
  <si>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</si>
  <si>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</si>
  <si>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</si>
  <si>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</si>
  <si>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</si>
  <si>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</si>
  <si>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</si>
  <si>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</si>
  <si>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</si>
  <si>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</si>
  <si>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</si>
  <si>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</si>
  <si>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</si>
  <si>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</si>
  <si>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</si>
  <si>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</si>
  <si>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</si>
  <si>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</si>
  <si>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</si>
  <si>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</si>
  <si>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</si>
  <si>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</si>
  <si>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</si>
  <si>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</si>
  <si>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</si>
  <si>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</si>
  <si>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</si>
  <si>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</si>
  <si>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</si>
  <si>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</si>
  <si>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</si>
  <si>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</si>
  <si>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</si>
  <si>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</si>
  <si>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</si>
  <si>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</si>
  <si>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</si>
  <si>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</si>
  <si>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</si>
  <si>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</si>
  <si>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</si>
  <si>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</si>
  <si>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</si>
  <si>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</si>
  <si>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</si>
  <si>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</si>
  <si>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</si>
  <si>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</si>
  <si>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</si>
  <si>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</si>
  <si>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</si>
  <si>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</si>
  <si>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</si>
  <si>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</si>
  <si>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</si>
  <si>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</si>
  <si>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</si>
  <si>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</si>
  <si>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</si>
  <si>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</si>
  <si>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</si>
  <si>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</si>
  <si>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</si>
  <si>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</si>
  <si>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</si>
  <si>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</si>
  <si>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</si>
  <si>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</si>
  <si>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</si>
  <si>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</si>
  <si>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</si>
  <si>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</si>
  <si>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</si>
  <si>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</si>
  <si>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</si>
  <si>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</si>
  <si>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</si>
  <si>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</si>
  <si>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</si>
  <si>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</si>
  <si>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</si>
  <si>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</si>
  <si>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</si>
  <si>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</si>
  <si>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</si>
  <si>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</si>
  <si>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</si>
  <si>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</si>
  <si>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</si>
  <si>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</si>
  <si>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</si>
  <si>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</si>
  <si>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</si>
  <si>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</si>
  <si>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</si>
  <si>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</si>
  <si>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</si>
  <si>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</si>
  <si>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</si>
  <si>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</si>
  <si>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</si>
  <si>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</si>
  <si>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</si>
  <si>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</si>
  <si>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</si>
  <si>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</si>
  <si>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</si>
  <si>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</si>
  <si>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</si>
  <si>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</si>
  <si>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</si>
  <si>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</si>
  <si>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</si>
  <si>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</si>
  <si>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</si>
  <si>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</si>
  <si>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</si>
  <si>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</si>
  <si>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</si>
  <si>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</si>
  <si>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</si>
  <si>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</si>
  <si>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</si>
  <si>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</si>
  <si>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</si>
  <si>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</si>
  <si>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</si>
  <si>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</si>
  <si>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</si>
  <si>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</si>
  <si>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</si>
  <si>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</si>
  <si>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</si>
  <si>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</si>
  <si>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</si>
  <si>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</si>
  <si>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</si>
  <si>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</si>
  <si>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</si>
  <si>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</si>
  <si>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</si>
  <si>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</si>
  <si>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</si>
  <si>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</si>
  <si>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</si>
  <si>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</si>
  <si>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</si>
  <si>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</si>
  <si>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</si>
  <si>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</si>
  <si>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</si>
  <si>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</si>
  <si>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</si>
  <si>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</si>
  <si>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</si>
  <si>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</si>
  <si>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</si>
  <si>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</si>
  <si>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</si>
  <si>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</si>
  <si>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</si>
  <si>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</si>
  <si>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</si>
  <si>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</si>
  <si>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</si>
  <si>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</si>
  <si>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</si>
  <si>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</si>
  <si>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</si>
  <si>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</si>
  <si>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</si>
  <si>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</si>
  <si>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</si>
  <si>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</si>
  <si>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</si>
  <si>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</si>
  <si>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</si>
  <si>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</si>
  <si>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</si>
  <si>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</si>
  <si>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</si>
  <si>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</si>
  <si>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</si>
  <si>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</si>
  <si>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</si>
  <si>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</si>
  <si>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</si>
  <si>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</si>
  <si>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</si>
  <si>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</si>
  <si>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</si>
  <si>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</si>
  <si>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</si>
  <si>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</si>
  <si>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</si>
  <si>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</si>
  <si>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</si>
  <si>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</si>
  <si>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</si>
  <si>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</si>
  <si>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</si>
  <si>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</si>
  <si>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</si>
  <si>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</si>
  <si>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</si>
  <si>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</si>
  <si>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</si>
  <si>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</si>
  <si>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</si>
  <si>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</si>
  <si>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</si>
  <si>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</si>
  <si>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</si>
  <si>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</si>
  <si>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</si>
  <si>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</si>
  <si>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</si>
  <si>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</si>
  <si>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</si>
  <si>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</si>
  <si>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</si>
  <si>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</si>
  <si>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</si>
  <si>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</si>
  <si>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</si>
  <si>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</si>
  <si>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</si>
  <si>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</si>
  <si>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</si>
  <si>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</si>
  <si>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</si>
  <si>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</si>
  <si>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</si>
  <si>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</si>
  <si>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</si>
  <si>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</si>
  <si>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</si>
  <si>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</si>
  <si>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</si>
  <si>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</si>
  <si>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</si>
  <si>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</si>
  <si>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</si>
  <si>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</si>
  <si>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</si>
  <si>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</si>
  <si>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</si>
  <si>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</si>
  <si>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</si>
  <si>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</si>
  <si>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</si>
  <si>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</si>
  <si>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</si>
  <si>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</si>
  <si>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</si>
  <si>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</si>
  <si>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</si>
  <si>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</si>
  <si>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</si>
  <si>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</si>
  <si>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</si>
  <si>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</si>
  <si>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</si>
  <si>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</si>
  <si>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</si>
  <si>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</si>
  <si>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</si>
  <si>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</si>
  <si>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</si>
  <si>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</si>
  <si>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</si>
  <si>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</si>
  <si>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</si>
  <si>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</si>
  <si>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</si>
  <si>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</si>
  <si>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</si>
  <si>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</si>
  <si>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</si>
  <si>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</si>
  <si>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</si>
  <si>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</si>
  <si>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</si>
  <si>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</si>
  <si>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</si>
  <si>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</si>
  <si>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</si>
  <si>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</si>
  <si>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</si>
  <si>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</si>
  <si>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</si>
  <si>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</si>
  <si>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</si>
  <si>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</si>
  <si>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</si>
  <si>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</si>
  <si>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</si>
  <si>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</si>
  <si>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</si>
  <si>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</si>
  <si>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</si>
  <si>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</si>
  <si>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</si>
  <si>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</si>
  <si>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</si>
  <si>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</si>
  <si>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</si>
  <si>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</si>
  <si>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</si>
  <si>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</si>
  <si>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</si>
  <si>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</si>
  <si>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</si>
  <si>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</si>
  <si>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</si>
  <si>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</si>
  <si>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</si>
  <si>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</si>
  <si>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</si>
  <si>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</si>
  <si>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</si>
  <si>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</si>
  <si>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</si>
  <si>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</si>
  <si>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</si>
  <si>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</si>
  <si>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</si>
  <si>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</si>
  <si>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</si>
  <si>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</si>
  <si>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</si>
  <si>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</si>
  <si>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</si>
  <si>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</si>
  <si>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</si>
  <si>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</si>
  <si>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</si>
  <si>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</si>
  <si>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</si>
  <si>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</si>
  <si>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</si>
  <si>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</si>
  <si>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</si>
  <si>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</si>
  <si>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</si>
  <si>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</si>
  <si>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</si>
  <si>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</si>
  <si>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</si>
  <si>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</si>
  <si>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</si>
  <si>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</si>
  <si>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</si>
  <si>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</si>
  <si>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</si>
  <si>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</si>
  <si>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</si>
  <si>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</si>
  <si>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</si>
  <si>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</si>
  <si>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</si>
  <si>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</si>
  <si>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</si>
  <si>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</si>
  <si>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</si>
  <si>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</si>
  <si>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</si>
  <si>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</si>
  <si>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</si>
  <si>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</si>
  <si>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</si>
  <si>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</si>
  <si>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</si>
  <si>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</si>
  <si>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</si>
  <si>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</si>
  <si>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</si>
  <si>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</si>
  <si>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</si>
  <si>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</si>
  <si>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</si>
  <si>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</si>
  <si>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</si>
  <si>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</si>
  <si>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</si>
  <si>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</si>
  <si>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</si>
  <si>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</si>
  <si>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</si>
  <si>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</si>
  <si>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</si>
  <si>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</si>
  <si>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</si>
  <si>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</si>
  <si>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</si>
  <si>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</si>
  <si>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</si>
  <si>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</si>
  <si>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</si>
  <si>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</si>
  <si>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</si>
  <si>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</si>
  <si>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</si>
  <si>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</si>
  <si>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</si>
  <si>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</si>
  <si>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</si>
  <si>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</si>
  <si>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</si>
  <si>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</si>
  <si>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</si>
  <si>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</si>
  <si>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</si>
  <si>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</si>
  <si>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</si>
  <si>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</si>
  <si>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</si>
  <si>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</si>
  <si>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</si>
  <si>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</si>
  <si>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</si>
  <si>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</si>
  <si>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</si>
  <si>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</si>
  <si>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</si>
  <si>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</si>
  <si>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</si>
  <si>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</si>
  <si>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</si>
  <si>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</si>
  <si>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</si>
  <si>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</si>
  <si>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</si>
  <si>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</si>
  <si>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</si>
  <si>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</si>
  <si>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</si>
  <si>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</si>
  <si>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</si>
  <si>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</si>
  <si>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</si>
  <si>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</si>
  <si>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</si>
  <si>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</si>
  <si>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</si>
  <si>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</si>
  <si>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</si>
  <si>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</si>
  <si>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</si>
  <si>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</si>
  <si>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</si>
  <si>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</si>
  <si>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</si>
  <si>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</si>
  <si>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</si>
  <si>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</si>
  <si>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</si>
  <si>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</si>
  <si>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</si>
  <si>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</si>
  <si>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</si>
  <si>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</si>
  <si>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</si>
  <si>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</si>
  <si>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</si>
  <si>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</si>
  <si>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</si>
  <si>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</si>
  <si>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</si>
  <si>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</si>
  <si>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</si>
  <si>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</si>
  <si>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</si>
  <si>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</si>
  <si>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</si>
  <si>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</si>
  <si>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</si>
  <si>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</si>
  <si>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</si>
  <si>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</si>
  <si>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</si>
  <si>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</si>
  <si>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</si>
  <si>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</si>
  <si>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</si>
  <si>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</si>
  <si>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</si>
  <si>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</si>
  <si>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</si>
  <si>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</si>
  <si>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</si>
  <si>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</si>
  <si>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</si>
  <si>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</si>
  <si>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</si>
  <si>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</si>
  <si>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</si>
  <si>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</si>
  <si>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</si>
  <si>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</si>
  <si>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</si>
  <si>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</si>
  <si>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</si>
  <si>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</si>
  <si>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</si>
  <si>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</si>
  <si>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</si>
  <si>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</si>
  <si>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</si>
  <si>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</si>
  <si>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</si>
  <si>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</si>
  <si>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</si>
  <si>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</si>
  <si>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</si>
  <si>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</si>
  <si>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</si>
  <si>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</si>
  <si>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</si>
  <si>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</si>
  <si>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</si>
  <si>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</si>
  <si>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</si>
  <si>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</si>
  <si>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</si>
  <si>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</si>
  <si>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</si>
  <si>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</si>
  <si>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</si>
  <si>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</si>
  <si>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</si>
  <si>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</si>
  <si>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</si>
  <si>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</si>
  <si>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</si>
  <si>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</si>
  <si>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</si>
  <si>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</si>
  <si>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</si>
  <si>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</si>
  <si>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</si>
  <si>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</si>
  <si>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</si>
  <si>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</si>
  <si>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</si>
  <si>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</si>
  <si>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</si>
  <si>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</si>
  <si>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</si>
  <si>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</si>
  <si>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</si>
  <si>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</si>
  <si>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</si>
  <si>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</si>
  <si>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</si>
  <si>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</si>
  <si>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</si>
  <si>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</si>
  <si>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</si>
  <si>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</si>
  <si>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</si>
  <si>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</si>
  <si>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</si>
  <si>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</si>
  <si>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</si>
  <si>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</si>
  <si>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</si>
  <si>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</si>
  <si>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</si>
  <si>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</si>
  <si>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</si>
  <si>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</si>
  <si>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</si>
  <si>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</si>
  <si>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</si>
  <si>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</si>
  <si>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</si>
  <si>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</si>
  <si>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</si>
  <si>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</si>
  <si>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</si>
  <si>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</si>
  <si>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</si>
  <si>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</si>
  <si>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</si>
  <si>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</si>
  <si>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</si>
  <si>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</si>
  <si>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</si>
  <si>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</si>
  <si>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</si>
  <si>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</si>
  <si>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</si>
  <si>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</si>
  <si>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</si>
  <si>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</si>
  <si>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</si>
  <si>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</si>
  <si>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</si>
  <si>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</si>
  <si>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</si>
  <si>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</si>
  <si>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</si>
  <si>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</si>
  <si>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</si>
  <si>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</si>
  <si>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</si>
  <si>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</si>
  <si>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</si>
  <si>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</si>
  <si>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</si>
  <si>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</si>
  <si>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</si>
  <si>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</si>
  <si>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</si>
  <si>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</si>
  <si>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30 min </t>
  </si>
  <si>
    <t>PCM-20251125-00000396</t>
  </si>
  <si>
    <t xml:space="preserve">team on way need 30 min </t>
  </si>
  <si>
    <t>PCM-20251125-00000407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</si>
  <si>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</si>
  <si>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</si>
  <si>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</si>
  <si>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</si>
  <si>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</si>
  <si>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</si>
  <si>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</si>
  <si>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</si>
  <si>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</si>
  <si>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</si>
  <si>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</si>
  <si>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</si>
  <si>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</si>
  <si>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</si>
  <si>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</si>
  <si>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</si>
  <si>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</si>
  <si>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</si>
  <si>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</si>
  <si>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</si>
  <si>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</si>
  <si>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</si>
  <si>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</si>
  <si>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</si>
  <si>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</si>
  <si>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</si>
  <si>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</si>
  <si>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</si>
  <si>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</si>
  <si>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</si>
  <si>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</si>
  <si>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</si>
  <si>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</si>
  <si>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</si>
  <si>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</si>
  <si>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</si>
  <si>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</si>
  <si>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</si>
  <si>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</si>
  <si>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</si>
  <si>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</si>
  <si>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</si>
  <si>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</si>
  <si>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</si>
  <si>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</si>
  <si>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</si>
  <si>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</si>
  <si>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</si>
  <si>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</si>
  <si>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</si>
  <si>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</si>
  <si>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</si>
  <si>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</si>
  <si>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</si>
  <si>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</si>
  <si>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</si>
  <si>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</si>
  <si>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</si>
  <si>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</si>
  <si>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</si>
  <si>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</si>
  <si>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</si>
  <si>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</si>
  <si>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</si>
  <si>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</si>
  <si>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</si>
  <si>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</si>
  <si>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</si>
  <si>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</si>
  <si>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</si>
  <si>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</si>
  <si>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</si>
  <si>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</si>
  <si>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</si>
  <si>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</si>
  <si>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</si>
  <si>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</si>
  <si>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</si>
  <si>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</si>
  <si>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</si>
  <si>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</si>
  <si>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</si>
  <si>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</si>
  <si>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</si>
  <si>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</si>
  <si>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</si>
  <si>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 ETA 150 min</t>
  </si>
  <si>
    <t>PCM-20251125-00000236</t>
  </si>
  <si>
    <t xml:space="preserve"> site has access issue at night inside desert area &amp; ETA 50 min</t>
  </si>
  <si>
    <t>no PCM</t>
  </si>
  <si>
    <t>ETA 100 MIN</t>
  </si>
  <si>
    <t>\</t>
  </si>
  <si>
    <t xml:space="preserve"> PCM-20250215-00000830 </t>
  </si>
  <si>
    <t>LTE site still down and  site located in aramco area access issue need special permission</t>
  </si>
  <si>
    <t>PCM-20251124-00001626</t>
  </si>
  <si>
    <t>was night access issue / USF area team EM team on the way  70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</si>
  <si>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</si>
  <si>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</si>
  <si>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</si>
  <si>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</si>
  <si>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</si>
  <si>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</si>
  <si>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</si>
  <si>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</si>
  <si>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</si>
  <si>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</si>
  <si>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PCM-20251125-00000351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</si>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</sst>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3" dataDxfId="172" headerRowBorderDxfId="170" tableBorderDxfId="171" totalsRowBorderDxfId="169">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0" totalsRowShown="0" headerRowDxfId="156" dataDxfId="155" headerRowBorderDxfId="153" tableBorderDxfId="154" totalsRowBorderDxfId="152">
  <autoFilter ref="A1:CJ1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7" totalsRowShown="0" headerRowDxfId="63" dataDxfId="62" headerRowBorderDxfId="60" tableBorderDxfId="61">
  <autoFilter ref="A1:L9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7" dataDxfId="46" headerRowBorderDxfId="44" tableBorderDxfId="45" totalsRowBorderDxfId="43">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323.34456979166862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0.53600497685692972</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10025</v>
      </c>
      <c r="E4" s="130" t="s">
        <v>39021</v>
      </c>
      <c r="F4" s="131">
        <v>45986.254976851851</v>
      </c>
      <c r="G4" s="132">
        <f ca="1">IFERROR(NOW()-F4,"-")</f>
        <v>3.8018865743651986E-2</v>
      </c>
      <c r="H4" s="131">
        <v>45986.185196759259</v>
      </c>
      <c r="I4" s="129" t="str">
        <f>IFERROR(VLOOKUP(D4,DB!A:F,6,0),"")</f>
        <v>SCECO</v>
      </c>
      <c r="J4" s="129" t="str">
        <f>IFERROR(VLOOKUP(D4,DB!A:G,7,0),"")</f>
        <v>Dead</v>
      </c>
      <c r="K4" s="133" t="s">
        <v>39026</v>
      </c>
      <c r="L4" s="134" t="str">
        <f>IFERROR(VLOOKUP(D4,DB!A:I,9,0),"")</f>
        <v>Latis</v>
      </c>
    </row>
    <row r="5" spans="1:15" ht="15" customHeight="1">
      <c r="A5" s="128" t="s">
        <v>39027</v>
      </c>
      <c r="B5" s="129" t="str">
        <f>IFERROR(VLOOKUP(D5,DB!A:K,11,0),"")</f>
        <v>R1</v>
      </c>
      <c r="C5" s="129">
        <v>1</v>
      </c>
      <c r="D5" s="127" t="s">
        <v>8705</v>
      </c>
      <c r="E5" s="130" t="s">
        <v>39021</v>
      </c>
      <c r="F5" s="131">
        <v>45986.267187500001</v>
      </c>
      <c r="G5" s="132">
        <f ca="1">IFERROR(NOW()-F5,"-")</f>
        <v>2.5808217593294103E-2</v>
      </c>
      <c r="H5" s="131">
        <v>45986.262384259258</v>
      </c>
      <c r="I5" s="129" t="str">
        <f>IFERROR(VLOOKUP(D5,DB!A:F,6,0),"")</f>
        <v>Power Cube</v>
      </c>
      <c r="J5" s="129" t="str">
        <f>IFERROR(VLOOKUP(D5,DB!A:G,7,0),"")</f>
        <v>No BB Design+Weak</v>
      </c>
      <c r="K5" s="133" t="s">
        <v>39028</v>
      </c>
      <c r="L5" s="134" t="str">
        <f>IFERROR(VLOOKUP(D5,DB!A:I,9,0),"")</f>
        <v>Latis</v>
      </c>
    </row>
    <row r="6" spans="1:15" ht="15" customHeight="1">
      <c r="A6" s="128"/>
      <c r="B6" s="129" t="str">
        <f>IFERROR(VLOOKUP(D6,DB!A:K,11,0),"")</f>
        <v/>
      </c>
      <c r="C6" s="129"/>
      <c r="D6" s="127"/>
      <c r="E6" s="130"/>
      <c r="F6" s="131"/>
      <c r="G6" s="132">
        <f ca="1">IFERROR(NOW()-F6,"-")</f>
        <v>45986.292995717595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45986.292995717595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45986.292995717595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45986.292995717595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45986.292995717595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45986.292995717595</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45986.292995717595</v>
      </c>
      <c r="H12" s="131"/>
      <c r="I12" s="129" t="str">
        <f>IFERROR(VLOOKUP(D12,DB!A:F,6,0),"")</f>
        <v/>
      </c>
      <c r="J12" s="129" t="str">
        <f>IFERROR(VLOOKUP(D12,DB!A:G,7,0),"")</f>
        <v/>
      </c>
      <c r="K12" s="133"/>
      <c r="L12" s="134" t="str">
        <f>IFERROR(VLOOKUP(D12,DB!A:I,9,0),"")</f>
        <v/>
      </c>
    </row>
    <row r="13" spans="1:15" s="64" customFormat="1" ht="15" customHeight="1">
      <c r="A13" s="153"/>
      <c r="B13" s="152" t="str">
        <f>IFERROR(VLOOKUP(D13,DB!A:K,11,0),"")</f>
        <v/>
      </c>
      <c r="C13" s="152"/>
      <c r="D13" s="59"/>
      <c r="E13" s="151"/>
      <c r="F13" s="150"/>
      <c r="G13" s="149">
        <f ca="1">IFERROR(NOW()-F13,"-")</f>
        <v>45986.292995717595</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45986.292995717595</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45986.292995717595</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45986.292995717595</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45986.292995717595</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45986.292995717595</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45986.292995717595</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45986.292995717595</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45986.292995717595</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45986.292995717595</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45986.292995717595</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45986.292995717595</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45986.292995717595</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45986.292995717595</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45986.292995717595</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45986.292995717595</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45986.292995717595</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45986.292995717595</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45986.292995717595</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45986.292995717595</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45986.292995717595</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45986.292995717595</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45986.292995717595</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45986.292995717595</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45986.292995717595</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45986.292995717595</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45986.292995717595</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45986.292995717595</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45986.292995717595</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45986.292995717595</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45986.292995717595</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45986.292995717595</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45986.292995717595</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45986.292995717595</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45986.292995717595</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45986.292995717595</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45986.292995717595</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45986.292995717595</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45986.292995717595</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45986.292995717595</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45986.292995717595</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45986.292995717595</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45986.292995717595</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45986.292995717595</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45986.292995717595</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45986.292995717595</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45986.292995717595</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45986.292995717595</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45986.292995717595</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45986.292995717595</v>
      </c>
      <c r="H62" s="150"/>
      <c r="I62" s="152" t="str">
        <f>IFERROR(VLOOKUP(D62,DB!A:F,6,0),"")</f>
        <v/>
      </c>
      <c r="J62" s="152" t="str">
        <f>IFERROR(VLOOKUP(D62,DB!A:G,7,0),"")</f>
        <v/>
      </c>
      <c r="K62" s="148"/>
      <c r="L62" s="147" t="str">
        <f>IFERROR(VLOOKUP(D62,DB!A:I,9,0),"")</f>
        <v/>
      </c>
    </row>
    <row r="63" spans="1:12" s="64" customFormat="1" ht="15" customHeight="1">
      <c r="A63" s="153"/>
      <c r="B63" s="152" t="str">
        <f>IFERROR(VLOOKUP(D63,DB!A:K,11,0),"")</f>
        <v/>
      </c>
      <c r="C63" s="152"/>
      <c r="D63" s="59"/>
      <c r="E63" s="151"/>
      <c r="F63" s="150"/>
      <c r="G63" s="149">
        <f ca="1">IFERROR(NOW()-F63,"-")</f>
        <v>45986.292995717595</v>
      </c>
      <c r="H63" s="150"/>
      <c r="I63" s="152" t="str">
        <f>IFERROR(VLOOKUP(D63,DB!A:F,6,0),"")</f>
        <v/>
      </c>
      <c r="J63" s="152" t="str">
        <f>IFERROR(VLOOKUP(D63,DB!A:G,7,0),"")</f>
        <v/>
      </c>
      <c r="K63" s="148"/>
      <c r="L63" s="147" t="str">
        <f>IFERROR(VLOOKUP(D63,DB!A:I,9,0),"")</f>
        <v/>
      </c>
    </row>
    <row r="64" spans="1:12" s="64" customFormat="1" ht="15" customHeight="1">
      <c r="A64" s="153"/>
      <c r="B64" s="152" t="str">
        <f>IFERROR(VLOOKUP(D64,DB!A:K,11,0),"")</f>
        <v/>
      </c>
      <c r="C64" s="152"/>
      <c r="D64" s="59"/>
      <c r="E64" s="151"/>
      <c r="F64" s="150"/>
      <c r="G64" s="149">
        <f ca="1">IFERROR(NOW()-F64,"-")</f>
        <v>45986.292995717595</v>
      </c>
      <c r="H64" s="150"/>
      <c r="I64" s="152" t="str">
        <f>IFERROR(VLOOKUP(D64,DB!A:F,6,0),"")</f>
        <v/>
      </c>
      <c r="J64" s="152" t="str">
        <f>IFERROR(VLOOKUP(D64,DB!A:G,7,0),"")</f>
        <v/>
      </c>
      <c r="K64" s="148"/>
      <c r="L64" s="147" t="str">
        <f>IFERROR(VLOOKUP(D64,DB!A:I,9,0),"")</f>
        <v/>
      </c>
    </row>
    <row r="65" spans="1:12" s="64" customFormat="1" ht="15" customHeight="1">
      <c r="A65" s="153"/>
      <c r="B65" s="152" t="str">
        <f>IFERROR(VLOOKUP(D65,DB!A:K,11,0),"")</f>
        <v/>
      </c>
      <c r="C65" s="152"/>
      <c r="D65" s="59"/>
      <c r="E65" s="151"/>
      <c r="F65" s="150"/>
      <c r="G65" s="149">
        <f ca="1">IFERROR(NOW()-F65,"-")</f>
        <v>45986.292995717595</v>
      </c>
      <c r="H65" s="150"/>
      <c r="I65" s="152" t="str">
        <f>IFERROR(VLOOKUP(D65,DB!A:F,6,0),"")</f>
        <v/>
      </c>
      <c r="J65" s="152" t="str">
        <f>IFERROR(VLOOKUP(D65,DB!A:G,7,0),"")</f>
        <v/>
      </c>
      <c r="K65" s="148"/>
      <c r="L65" s="147" t="str">
        <f>IFERROR(VLOOKUP(D65,DB!A:I,9,0),"")</f>
        <v/>
      </c>
    </row>
    <row r="66" spans="1:12" s="64" customFormat="1" ht="15" customHeight="1">
      <c r="F66" s="146"/>
      <c r="G66" s="145"/>
      <c r="H66" s="146"/>
      <c r="K66" s="144"/>
    </row>
    <row r="67" spans="1:12" s="64" customFormat="1" ht="15" customHeight="1">
      <c r="F67" s="146"/>
      <c r="G67" s="145"/>
      <c r="H67" s="146"/>
      <c r="K67" s="144"/>
    </row>
    <row r="68" spans="1:12" s="64" customFormat="1" ht="15" customHeight="1">
      <c r="F68" s="146"/>
      <c r="G68" s="145"/>
      <c r="H68" s="146"/>
      <c r="K68" s="144"/>
    </row>
    <row r="69" spans="1:12" s="64" customFormat="1" ht="15" customHeight="1">
      <c r="F69" s="146"/>
      <c r="G69" s="145"/>
      <c r="H69" s="146"/>
      <c r="K69" s="144"/>
    </row>
    <row r="70" spans="1:12" s="64" customFormat="1" ht="15" customHeight="1">
      <c r="F70" s="146"/>
      <c r="G70" s="145"/>
      <c r="H70" s="146"/>
      <c r="K70" s="144"/>
    </row>
  </sheetData>
  <customSheetViews>
    <customSheetView guid="{F6042A99-DD27-4453-835D-0834D95730CC}" filter="1" showAutoFilter="1">
      <pageMargins left="0" right="0" top="0" bottom="0" header="0" footer="0"/>
      <autoFilter ref="B1:M1" xr:uid="{9385B64F-FB0B-4364-B3B1-A77D7A43ED0F}"/>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0"/>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161.29315775463328</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1.9055767361132894</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39113</v>
      </c>
      <c r="B5" s="18" t="str">
        <f>IFERROR(VLOOKUP(D5,DB!A:K,11,0),"")</f>
        <v>R2</v>
      </c>
      <c r="C5" s="18">
        <v>1</v>
      </c>
      <c r="D5" s="18" t="s">
        <v>22260</v>
      </c>
      <c r="E5" s="102" t="s">
        <v>39021</v>
      </c>
      <c r="F5" s="103">
        <v>45985.863032407404</v>
      </c>
      <c r="G5" s="104">
        <f ca="1">IFERROR(NOW()-F5,"-")</f>
        <v>0.42996331019094214</v>
      </c>
      <c r="H5" s="142">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3" t="s">
        <v>39115</v>
      </c>
      <c r="B6" s="18" t="str">
        <f>IFERROR(VLOOKUP(D6,DB!A:K,11,0),"")</f>
        <v>R2</v>
      </c>
      <c r="C6" s="18">
        <v>1</v>
      </c>
      <c r="D6" s="61" t="s">
        <v>38840</v>
      </c>
      <c r="E6" s="102" t="s">
        <v>39021</v>
      </c>
      <c r="F6" s="103">
        <v>45986.136122685188</v>
      </c>
      <c r="G6" s="104">
        <f ca="1">IFERROR(NOW()-F7,"-")</f>
        <v>45986.292995717595</v>
      </c>
      <c r="H6" s="103">
        <v>45986.060659722221</v>
      </c>
      <c r="I6" s="18" t="str">
        <f>IFERROR(VLOOKUP(D6,DB!A:F,6,0),"")</f>
        <v>Power cube</v>
      </c>
      <c r="J6" s="18" t="str">
        <f>IFERROR(VLOOKUP(D6,DB!A:G,7,0),"")</f>
        <v>In progress+No BB Design</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t="s">
        <v>39119</v>
      </c>
      <c r="E8" s="102"/>
      <c r="F8" s="103"/>
      <c r="G8" s="104">
        <f ca="1">IFERROR(NOW()-F8,"-")</f>
        <v>45986.292995717595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45986.292995717595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45986.292995717595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45986.292995717595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45986.292995717595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45986.292995717595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45986.292995717595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45986.292995717595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45986.292995717595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45986.292995717595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45986.292995717595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45986.292995717595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45986.292995717595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45986.292995717595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45986.292995717595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45986.292995717595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45986.292995717595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45986.292995717595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45986.292995717595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45986.292995717595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45986.292995717595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45986.292995717595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45986.292995717595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45986.292995717595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45986.292995717595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45986.292995717595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45986.292995717595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45986.292995717595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45986.292995717595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45986.292995717595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45986.292995717595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45986.292995717595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45986.292995717595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45986.292995717595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45986.292995717595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45986.292995717595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45986.292995717595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45986.292995717595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45986.292995717595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45986.292995717595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45986.292995717595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45986.292995717595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45986.292995717595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45986.292995717595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45986.292995717595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45986.292995717595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45986.292995717595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45986.292995717595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45986.292995717595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45986.292995717595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45986.292995717595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45986.292995717595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45986.292995717595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45986.292995717595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45986.292995717595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45986.292995717595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45986.292995717595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45986.292995717595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45986.292995717595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45986.292995717595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45986.292995717595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45986.292995717595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45986.292995717595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45986.292995717595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45986.292995717595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45986.292995717595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45986.292995717595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45986.292995717595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45986.292995717595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45986.292995717595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45986.292995717595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45986.292995717595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45986.292995717595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45986.292995717595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45986.292995717595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45986.292995717595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45986.292995717595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45986.292995717595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45986.292995717595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45986.292995717595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45986.292995717595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45986.292995717595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45986.292995717595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45986.292995717595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45986.292995717595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45986.292995717595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45986.292995717595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45986.292995717595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45986.292995717595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45986.292995717595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45986.292995717595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45986.292995717595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45986.292995717595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45986.292995717595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45986.292995717595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45986.292995717595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45986.292995717595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45986.292995717595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45986.292995717595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45986.292995717595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45986.292995717595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45986.292995717595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45986.292995717595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45986.292995717595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45986.292995717595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45986.292995717595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45986.292995717595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45986.292995717595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45986.292995717595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45986.292995717595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45986.292995717595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45986.292995717595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45986.292995717595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45986.292995717595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45986.292995717595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45986.292995717595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45986.292995717595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45986.292995717595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45986.292995717595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45986.292995717595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45986.292995717595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45986.292995717595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45986.292995717595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sheetData>
  <dataValidations count="2">
    <dataValidation allowBlank="1" showInputMessage="1" showErrorMessage="1" sqref="E1" xr:uid="{4D935161-CDD3-4592-B877-3FB59C99E142}"/>
    <dataValidation type="list" allowBlank="1" showInputMessage="1" showErrorMessage="1" sqref="E3:E1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7"/>
  <sheetViews>
    <sheetView workbookViewId="0">
      <selection activeCell="D12" sqref="D12: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6" ca="1" si="0">IFERROR(NOW()-F2,"-")</f>
        <v>45986.292995717595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45986.292995717595</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95"/>
      <c r="F4" s="20"/>
      <c r="G4" s="21">
        <f t="shared" ca="1" si="0"/>
        <v>45986.292995717595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45986.292995717595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45986.292995717595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45986.292995717595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45986.292995717595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45986.292995717595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45986.292995717595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45986.292995717595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45986.292995717595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45986.292995717595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45986.292995717595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45986.292995717595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45986.292995717595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45986.292995717595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45986.292995717595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45986.292995717595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45986.292995717595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45986.292995717595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45986.292995717595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45986.292995717595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45986.292995717595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45986.292995717595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45986.292995717595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45986.292995717595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45986.292995717595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45986.292995717595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45986.292995717595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45986.292995717595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45986.292995717595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45986.292995717595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45986.292995717595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45986.292995717595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45986.292995717595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45986.292995717595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45986.292995717595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45986.292995717595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45986.292995717595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45986.292995717595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45986.292995717595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45986.292995717595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45986.292995717595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45986.292995717595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45986.292995717595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ref="G47:G110" ca="1" si="1">IFERROR(NOW()-F47,"-")</f>
        <v>45986.292995717595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45986.292995717595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45986.292995717595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45986.292995717595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45986.292995717595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45986.292995717595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45986.292995717595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45986.292995717595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45986.292995717595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45986.292995717595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45986.292995717595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45986.292995717595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45986.292995717595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45986.292995717595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45986.292995717595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45986.292995717595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45986.292995717595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45986.292995717595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45986.292995717595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45986.292995717595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45986.292995717595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45986.292995717595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45986.292995717595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45986.292995717595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45986.292995717595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45986.292995717595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45986.292995717595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45986.292995717595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45986.292995717595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45986.292995717595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45986.292995717595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45986.292995717595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45986.292995717595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45986.292995717595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45986.292995717595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45986.292995717595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45986.292995717595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45986.292995717595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45986.292995717595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45986.292995717595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45986.292995717595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45986.292995717595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45986.292995717595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45986.292995717595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45986.292995717595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45986.292995717595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45986.292995717595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45986.292995717595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45986.292995717595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45986.292995717595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45986.292995717595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45986.292995717595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45986.292995717595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45986.292995717595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45986.292995717595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45986.292995717595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45986.292995717595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45986.292995717595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45986.292995717595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45986.292995717595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45986.292995717595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45986.292995717595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45986.292995717595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45986.292995717595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ref="G111:G174" ca="1" si="2">IFERROR(NOW()-F111,"-")</f>
        <v>45986.292995717595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45986.292995717595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45986.292995717595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45986.292995717595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45986.292995717595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45986.292995717595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45986.292995717595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45986.292995717595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45986.292995717595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45986.292995717595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45986.292995717595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45986.292995717595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45986.292995717595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45986.292995717595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45986.292995833333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45986.292995833333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45986.292995833333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45986.292995833333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45986.292995833333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45986.292995833333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45986.292995833333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45986.292995833333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45986.292995833333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45986.292995833333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45986.292995833333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45986.292995833333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45986.292995833333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45986.292995833333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45986.292995833333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45986.292995833333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45986.292995833333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45986.292995833333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45986.292995833333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45986.292995833333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45986.292995833333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45986.292995833333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45986.292995833333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45986.292995833333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45986.292995833333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45986.292995833333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45986.292995833333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45986.292995833333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45986.292995833333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45986.292995833333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45986.292995833333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45986.292995833333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45986.292995833333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45986.292995833333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45986.292995833333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45986.292995833333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45986.292995833333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45986.292995833333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45986.292995833333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45986.292995833333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45986.292995833333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45986.292995833333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45986.292995833333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45986.292995833333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45986.292995833333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45986.292995833333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45986.292995833333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45986.292995833333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45986.292995833333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45986.292995833333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ref="G175:G238" ca="1" si="3">IFERROR(NOW()-F175,"-")</f>
        <v>45986.292995833333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45986.292995833333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45986.292995833333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45986.292995833333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45986.292995833333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45986.292995833333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45986.292995833333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45986.292995833333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45986.292995833333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45986.292995833333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45986.292995833333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45986.292995833333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45986.292995833333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45986.292995833333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45986.292995833333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45986.292995833333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45986.292995833333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45986.292995833333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45986.292995833333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45986.292995833333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45986.292995833333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45986.292995833333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45986.292995833333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45986.292995833333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45986.292995833333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45986.292995833333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45986.292995833333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45986.292995833333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45986.292995833333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45986.292995833333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45986.292995833333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45986.292995833333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45986.292995833333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45986.292995833333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45986.292995833333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45986.292995833333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45986.292995833333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45986.292995833333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45986.292995833333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45986.292995833333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45986.292995833333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45986.292995833333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45986.292995833333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45986.292995833333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45986.292995833333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45986.292995833333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45986.292995833333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45986.292995833333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45986.292995833333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45986.292995833333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45986.292995833333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45986.292995833333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45986.292995833333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45986.292995833333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45986.292995833333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45986.292995833333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45986.292995833333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45986.292995833333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45986.292995833333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45986.292995833333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45986.292995833333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45986.292995833333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45986.292995833333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45986.292995833333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ref="G239:G302" ca="1" si="4">IFERROR(NOW()-F239,"-")</f>
        <v>45986.292995833333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45986.292995833333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45986.292995833333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45986.292995833333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45986.292995833333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45986.292995833333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45986.292995833333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45986.292995833333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45986.292995833333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45986.292995833333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45986.292995833333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45986.292995833333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45986.292995833333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45986.292995833333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45986.292995833333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45986.292995833333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45986.292995833333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45986.292995833333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45986.292995833333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45986.292995833333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45986.292995833333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45986.292995833333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45986.292995833333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45986.292995833333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45986.292995833333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45986.292995833333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45986.292995833333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45986.292995833333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45986.292995833333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45986.292995833333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45986.292995833333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45986.292995833333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45986.292995833333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45986.292995833333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45986.292995833333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45986.292995833333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45986.292995833333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45986.292995833333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45986.292995833333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45986.292995833333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45986.292995833333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45986.292995833333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45986.292995833333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45986.292995833333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45986.292995833333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45986.292995833333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45986.292995833333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45986.292995833333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45986.292995833333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45986.292995833333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45986.292995833333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45986.292995833333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45986.292995833333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45986.292995833333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45986.292995833333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45986.292995833333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45986.292995833333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45986.292995833333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45986.292995833333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45986.292995833333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45986.292995833333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45986.292995833333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45986.292995833333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45986.292995833333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ref="G303:G366" ca="1" si="5">IFERROR(NOW()-F303,"-")</f>
        <v>45986.292995833333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45986.292995833333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45986.292995833333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45986.292995833333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45986.292995833333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45986.292995833333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45986.292995833333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45986.292995833333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45986.292995833333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45986.292995833333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45986.292995833333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45986.292995833333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45986.292995833333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45986.292995833333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45986.292995833333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45986.292995833333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45986.292995833333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45986.292995833333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45986.292995833333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45986.292995833333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45986.292995833333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45986.292995833333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45986.292995833333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45986.292995833333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45986.292995833333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45986.292995833333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45986.292995833333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45986.292995833333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45986.292995833333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45986.292995833333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45986.292995833333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45986.292995833333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45986.292995833333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45986.292995833333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45986.292995833333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45986.292995833333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45986.292995833333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45986.292995833333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45986.292995833333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45986.292995833333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45986.292995833333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45986.292995833333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45986.292995833333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45986.292995833333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45986.292995833333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45986.292995833333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45986.292995833333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45986.292995833333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45986.292995833333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45986.292995833333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45986.292995833333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45986.292995833333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45986.292995833333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45986.292995833333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45986.292995833333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45986.292995833333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45986.292995833333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45986.292995833333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45986.292995833333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45986.292995833333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45986.292995833333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45986.292995833333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45986.292995833333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45986.292995833333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ref="G367:G430" ca="1" si="6">IFERROR(NOW()-F367,"-")</f>
        <v>45986.292995833333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45986.292995833333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45986.292995833333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45986.292995833333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45986.292995833333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45986.292995833333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45986.292995833333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45986.292995833333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45986.292995833333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45986.292995833333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45986.292995833333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45986.292995833333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45986.292995833333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45986.292995833333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45986.292995833333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45986.292995833333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45986.292995833333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45986.292995833333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45986.292995833333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45986.292995833333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45986.292995833333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45986.292995833333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45986.292995833333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45986.292995833333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45986.292995833333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45986.292995833333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45986.292995833333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45986.292995833333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45986.292995833333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45986.292995833333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45986.292995833333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45986.292995833333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45986.292995833333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45986.292995833333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45986.292995833333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45986.292995833333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45986.292995833333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45986.292995833333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45986.292995833333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45986.292995833333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45986.292995833333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45986.292995833333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45986.292995833333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45986.292995833333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45986.292995833333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45986.292995833333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45986.292995833333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45986.292995833333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45986.292995833333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45986.292995833333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45986.292995833333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45986.292995833333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45986.292995833333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45986.292995833333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45986.292995833333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45986.292995833333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45986.292995833333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45986.292995833333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45986.292995833333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45986.292995833333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45986.292995833333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45986.292995833333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45986.292995833333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45986.292995833333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ref="G431:G494" ca="1" si="7">IFERROR(NOW()-F431,"-")</f>
        <v>45986.292995833333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45986.292995833333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45986.292995833333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45986.292995833333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45986.292995833333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45986.292995833333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45986.292995833333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45986.292995833333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45986.292995833333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45986.292995833333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45986.292995833333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45986.292995833333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45986.292995833333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45986.292995833333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45986.292995833333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45986.292995833333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45986.292995833333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45986.292995833333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45986.292995833333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45986.292995833333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45986.292995833333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45986.292995833333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45986.292995833333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45986.292995833333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45986.292995833333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45986.292995833333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45986.292995833333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45986.292995833333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45986.292995833333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45986.292995833333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45986.292995833333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45986.292995833333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45986.292995833333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45986.292995833333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45986.292995833333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45986.292995833333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45986.292995833333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45986.292995833333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45986.292995833333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45986.292995833333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45986.292995833333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45986.292995833333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45986.292995833333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45986.292995833333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45986.292995833333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45986.292995833333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45986.292995833333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45986.292995833333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45986.292995833333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45986.292995833333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45986.292995833333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45986.292995833333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45986.292995833333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45986.292995833333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45986.292995833333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45986.292995833333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45986.292995833333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45986.292995833333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45986.292995833333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45986.292995833333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45986.292995833333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45986.292995833333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45986.292995833333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45986.292995833333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ref="G495:G558" ca="1" si="8">IFERROR(NOW()-F495,"-")</f>
        <v>45986.292995833333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45986.292995833333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45986.292995833333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45986.292995833333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45986.292995833333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45986.292995833333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45986.292995833333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45986.292995833333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45986.292995833333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45986.292995833333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45986.292995833333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45986.292995833333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45986.292995833333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45986.292995833333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45986.292995833333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45986.292995833333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45986.292995833333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45986.292995833333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45986.292995833333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45986.292995833333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45986.292995833333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45986.292995833333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45986.292995833333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45986.292995833333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45986.292995833333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45986.292995833333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45986.292995833333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45986.292995833333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45986.292995833333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45986.292995833333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45986.292995833333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45986.292995833333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45986.292995833333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45986.292995833333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45986.292995833333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45986.292995833333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45986.292995833333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45986.292995833333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45986.292995833333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45986.292995833333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45986.292995833333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45986.292995833333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45986.292995833333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45986.292995833333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45986.292995833333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45986.292995833333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45986.292995833333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45986.292995833333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45986.292995833333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45986.292995833333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45986.292995833333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45986.292995833333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45986.292995833333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45986.292995833333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45986.292995833333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45986.292995833333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45986.292995833333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45986.292995833333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45986.292995833333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45986.292995833333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45986.292995833333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45986.292995833333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45986.292995833333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45986.292995833333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ref="G559:G622" ca="1" si="9">IFERROR(NOW()-F559,"-")</f>
        <v>45986.292995833333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45986.292995833333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45986.292995833333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45986.292995833333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45986.292995833333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45986.292995833333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45986.292995833333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45986.292995833333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45986.292995833333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45986.292995833333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45986.292995833333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45986.292995833333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45986.292995833333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45986.292995833333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45986.292995833333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45986.292995833333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45986.292995833333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45986.292995833333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45986.292995833333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45986.292995833333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45986.292995833333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45986.292995833333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45986.292995833333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45986.292995833333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45986.292995833333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45986.292995833333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45986.292995833333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45986.292995833333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45986.292995833333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45986.292995833333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45986.292995833333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45986.292995833333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45986.292995833333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45986.292995833333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45986.292995833333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45986.292995833333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45986.292995833333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45986.292995833333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45986.292995833333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45986.292995833333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45986.292995833333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45986.292995833333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45986.292995833333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45986.292995833333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45986.292995833333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45986.292995833333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45986.292995833333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45986.292995833333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45986.292995833333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45986.292995833333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45986.292995833333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45986.292995833333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45986.292995833333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45986.292995833333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45986.292995833333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45986.292995833333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45986.292995833333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45986.292995833333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45986.292995833333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45986.292995833333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45986.292995833333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45986.292995833333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45986.292995833333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45986.292995833333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ref="G623:G686" ca="1" si="10">IFERROR(NOW()-F623,"-")</f>
        <v>45986.292995833333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45986.292995833333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45986.292995833333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45986.292995833333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45986.292995833333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45986.292995833333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45986.292995833333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45986.292995833333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45986.292995833333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45986.292995833333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45986.292995833333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45986.292995833333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45986.292995833333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45986.292995833333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45986.292995833333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45986.292995833333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45986.292995833333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45986.292995833333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45986.292995833333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45986.292995833333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45986.292995833333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45986.292995833333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45986.292995833333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45986.292995833333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45986.292995833333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45986.292995833333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45986.292995833333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45986.292995833333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45986.292995833333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45986.292995833333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45986.292995833333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45986.292995833333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45986.292995833333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45986.292995833333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45986.292995833333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45986.292995833333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45986.292995833333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45986.292995833333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45986.292995833333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45986.292995833333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45986.292995833333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45986.292995833333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45986.292995833333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45986.292995833333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45986.292995833333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45986.292995833333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45986.292995833333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45986.292995833333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45986.292995833333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45986.292995833333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45986.292995833333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45986.292995833333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45986.292995833333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45986.292995833333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45986.292995833333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45986.292995833333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45986.292995833333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45986.292995833333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45986.292995833333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45986.292995833333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45986.292995833333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45986.292995833333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45986.292995833333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45986.292995833333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ref="G687:G750" ca="1" si="11">IFERROR(NOW()-F687,"-")</f>
        <v>45986.292995833333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45986.292995833333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45986.292995833333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45986.292995833333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45986.292995833333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45986.292995833333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45986.292995833333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45986.292995833333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45986.292995833333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45986.292995833333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45986.292995833333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45986.292995833333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45986.292995833333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45986.292995833333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45986.292995833333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45986.292995833333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45986.292995833333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45986.292995833333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45986.292995833333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45986.292995833333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45986.292995833333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45986.292995833333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45986.292995833333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45986.292995833333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45986.292995833333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45986.292995833333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45986.292995833333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45986.292995833333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45986.292995833333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45986.292995833333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45986.292995833333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45986.292995833333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45986.292995833333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45986.292995833333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45986.292995833333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45986.292995833333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45986.292995833333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45986.292995833333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45986.292995833333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45986.292995833333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45986.292995833333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45986.292995833333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45986.292995833333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45986.292995833333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45986.292995833333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45986.292995833333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45986.292995833333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45986.292995833333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45986.292995833333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45986.292995833333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45986.292995833333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45986.292995833333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45986.292995833333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45986.292995833333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45986.292995833333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45986.292995833333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45986.292995833333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45986.292995833333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45986.292995833333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45986.292995833333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45986.292995833333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45986.292995833333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45986.292995833333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45986.292995833333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ref="G751:G814" ca="1" si="12">IFERROR(NOW()-F751,"-")</f>
        <v>45986.292995833333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45986.292995833333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45986.292995833333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45986.292995833333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45986.292995833333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45986.292995833333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45986.292995833333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45986.292995833333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45986.292995833333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45986.292995833333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45986.292995833333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45986.292995833333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45986.292995833333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45986.292995833333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45986.292995833333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45986.292995833333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45986.292995833333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45986.292995833333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45986.292995833333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45986.292995833333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45986.292995833333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45986.292995833333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45986.292995833333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45986.292995833333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45986.292995833333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45986.292995833333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45986.292995833333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45986.292995833333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45986.292995833333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45986.292995833333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45986.292995833333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45986.292995833333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45986.292995833333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45986.292995833333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45986.292995833333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45986.292995833333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45986.292995833333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45986.292995833333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45986.292995833333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45986.292995833333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45986.292995833333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45986.292995833333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45986.292995833333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45986.292995833333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45986.292995833333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45986.292995833333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45986.292995833333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45986.292995833333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45986.292995833333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45986.292995833333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45986.292995833333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45986.292995833333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45986.292995833333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45986.292995833333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45986.292995833333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45986.292995833333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45986.292995833333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45986.292995833333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45986.292995833333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45986.292995833333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45986.292995833333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45986.292995833333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45986.292995833333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45986.292995833333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ref="G815:G878" ca="1" si="13">IFERROR(NOW()-F815,"-")</f>
        <v>45986.292995833333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45986.292995833333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45986.292995833333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45986.292995833333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45986.292995833333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45986.292995833333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45986.292995833333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45986.292995833333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45986.292995833333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45986.292995833333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45986.292995833333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45986.292995833333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45986.292995833333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45986.292995833333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45986.292995833333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45986.292995833333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45986.292995833333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45986.292995833333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45986.292995833333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45986.292995833333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45986.292995833333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45986.292995833333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45986.292995833333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45986.292995833333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45986.292995833333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45986.292995833333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45986.292995833333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45986.292995833333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45986.292995833333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45986.292995833333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45986.292995833333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45986.292995833333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45986.292995833333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45986.292995833333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45986.292995833333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45986.292995833333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45986.292995833333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45986.292995833333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45986.292995833333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45986.292995833333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45986.292995833333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45986.292995833333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45986.292995833333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45986.292995833333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45986.292995833333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45986.292995833333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45986.292995833333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45986.292995833333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45986.292995833333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45986.292995833333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45986.292995833333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45986.292995833333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45986.292995833333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45986.292995833333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45986.292995833333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45986.292995833333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45986.292995833333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45986.292995833333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45986.292995833333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45986.292995833333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45986.292995833333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45986.292995833333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45986.292995833333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45986.292995833333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ref="G879:G942" ca="1" si="14">IFERROR(NOW()-F879,"-")</f>
        <v>45986.292995833333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45986.292995833333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45986.292995833333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45986.292995833333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45986.292995833333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45986.292995833333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45986.292995833333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45986.292995833333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45986.292995833333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45986.292995833333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45986.292995833333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45986.292995833333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45986.292995833333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45986.292995833333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45986.292995833333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45986.292995833333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45986.292995833333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45986.292995833333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45986.292995833333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45986.292995833333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45986.292995833333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45986.292995833333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45986.292995833333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45986.292995833333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45986.292995833333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45986.292995833333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45986.292995833333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45986.292995833333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45986.292995833333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45986.292995833333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45986.292995833333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45986.292995833333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45986.292995833333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45986.292995833333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45986.292995833333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45986.292995833333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45986.292995833333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45986.292995833333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45986.292995833333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45986.292995833333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45986.292995833333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45986.292995833333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45986.292995833333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45986.292995833333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45986.292995833333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45986.292995833333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45986.292995833333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45986.292995833333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45986.292995833333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45986.292995833333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45986.292995833333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45986.292995833333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45986.292995833333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45986.292995833333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45986.292995833333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45986.292995833333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45986.292995833333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45986.292995833333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45986.292995833333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45986.292995833333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45986.292995833333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45986.292995833333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45986.292995833333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45986.292995833333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ref="G943:G957" ca="1" si="15">IFERROR(NOW()-F943,"-")</f>
        <v>45986.292995833333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45986.292995833333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45986.292995833333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45986.292995833333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45986.292995833333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45986.292995833333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45986.292995833333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45986.292995833333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45986.292995833333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45986.292995833333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45986.292995833333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45986.292995833333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45986.292995833333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45986.292995833333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45986.292995833333</v>
      </c>
      <c r="H957" s="22"/>
      <c r="I957" s="19" t="str">
        <f>IFERROR(VLOOKUP(D957,DB!A:F,6,0),"")</f>
        <v/>
      </c>
      <c r="J957" s="18" t="str">
        <f>IFERROR(VLOOKUP(D957,DB!A:G,7,0),"")</f>
        <v/>
      </c>
      <c r="K957" s="45"/>
      <c r="L957" s="23" t="str">
        <f>IFERROR(VLOOKUP(D957,DB!A:I,9,0),"")</f>
        <v/>
      </c>
    </row>
  </sheetData>
  <dataValidations count="2">
    <dataValidation allowBlank="1" showInputMessage="1" showErrorMessage="1" sqref="E1" xr:uid="{5914219A-CB83-432D-936A-CC0CB6F3982A}"/>
    <dataValidation type="list" allowBlank="1" showInputMessage="1" showErrorMessage="1" sqref="E2:E9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282.81227812499856</v>
      </c>
      <c r="H2" s="95">
        <v>45703.474768518521</v>
      </c>
      <c r="I2" s="95" t="str">
        <f>IFERROR(VLOOKUP(D2,DB!A:F,6,0),"")</f>
        <v>SCECO</v>
      </c>
      <c r="J2" s="95" t="str">
        <f>IFERROR(VLOOKUP(D2,DB!A:G,7,0),"")</f>
        <v>Dead</v>
      </c>
      <c r="K2" s="97" t="s">
        <v>39121</v>
      </c>
      <c r="L2" s="91" t="str">
        <f>IFERROR(VLOOKUP(D2,DB!A:I,9,0),"")</f>
        <v>Latis</v>
      </c>
    </row>
    <row r="3" spans="1:16" ht="15" customHeight="1">
      <c r="A3" s="113" t="s">
        <v>39122</v>
      </c>
      <c r="B3" s="113" t="str">
        <f>IFERROR(VLOOKUP(D3,DB!A:K,11,0),"")</f>
        <v>R4</v>
      </c>
      <c r="C3" s="93">
        <v>3</v>
      </c>
      <c r="D3" s="91" t="s">
        <v>38898</v>
      </c>
      <c r="E3" s="94" t="s">
        <v>39021</v>
      </c>
      <c r="F3" s="95">
        <v>45985.826608796298</v>
      </c>
      <c r="G3" s="96">
        <f t="shared" ref="G3:G4" ca="1" si="0">IFERROR(NOW()-F3,"")</f>
        <v>0.46638692129636183</v>
      </c>
      <c r="H3" s="95">
        <v>45985.805798611109</v>
      </c>
      <c r="I3" s="113" t="str">
        <f>IFERROR(VLOOKUP(D3,DB!A:F,6,0),"")</f>
        <v>Generator-SG</v>
      </c>
      <c r="J3" s="113" t="str">
        <f>IFERROR(VLOOKUP(D3,DB!A:G,7,0),"")</f>
        <v>Dead</v>
      </c>
      <c r="K3" s="97" t="s">
        <v>39123</v>
      </c>
      <c r="L3" s="91" t="str">
        <f>IFERROR(VLOOKUP(D3,DB!A:I,9,0),"")</f>
        <v>Latis</v>
      </c>
    </row>
    <row r="4" spans="1:16" ht="15" customHeight="1">
      <c r="A4" s="113" t="s">
        <v>39124</v>
      </c>
      <c r="B4" s="113" t="str">
        <f>IFERROR(VLOOKUP(D4,DB!A:K,11,0),"")</f>
        <v>R4</v>
      </c>
      <c r="C4" s="93">
        <v>1</v>
      </c>
      <c r="D4" s="91" t="s">
        <v>36088</v>
      </c>
      <c r="E4" s="94" t="s">
        <v>39021</v>
      </c>
      <c r="F4" s="95"/>
      <c r="G4" s="96">
        <f t="shared" ca="1" si="0"/>
        <v>45986.292995717595</v>
      </c>
      <c r="H4" s="95">
        <v>45986.018564814818</v>
      </c>
      <c r="I4" s="113" t="str">
        <f>IFERROR(VLOOKUP(D4,DB!A:F,6,0),"")</f>
        <v>Generator-SG</v>
      </c>
      <c r="J4" s="113" t="str">
        <f>IFERROR(VLOOKUP(D4,DB!A:G,7,0),"")</f>
        <v>No BB Shifted</v>
      </c>
      <c r="K4" s="97" t="s">
        <v>39123</v>
      </c>
      <c r="L4" s="91" t="str">
        <f>IFERROR(VLOOKUP(D4,DB!A:I,9,0),"")</f>
        <v>Latis</v>
      </c>
    </row>
    <row r="5" spans="1:16" ht="15" customHeight="1">
      <c r="A5" s="113"/>
      <c r="B5" s="113" t="str">
        <f>IFERROR(VLOOKUP(D5,DB!A:K,11,0),"")</f>
        <v/>
      </c>
      <c r="C5" s="93"/>
      <c r="D5" s="91" t="s">
        <v>39125</v>
      </c>
      <c r="E5" s="94"/>
      <c r="F5" s="95"/>
      <c r="G5" s="96">
        <f t="shared" ref="G5:G67" ca="1" si="1">IFERROR(NOW()-F5,"")</f>
        <v>45986.292995717595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45986.292995717595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45986.292995717595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45986.292995717595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45986.292995717595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45986.292995717595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45986.292995717595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45986.292995717595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45986.292995717595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45986.292995717595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45986.292995717595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45986.292995717595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45986.292995717595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45986.292995717595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45986.292995717595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45986.292995717595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45986.292995717595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45986.292995717595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45986.292995717595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45986.292995717595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45986.292995717595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45986.292995717595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45986.292995717595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45986.292995717595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45986.292995717595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45986.292995717595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45986.292995717595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45986.292995717595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45986.292995717595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45986.292995717595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45986.292995717595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45986.292995717595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45986.292995717595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45986.292995717595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45986.292995717595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45986.292995717595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45986.292995717595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45986.292995717595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45986.292995717595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45986.292995717595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45986.292995717595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45986.292995717595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45986.292995717595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45986.292995717595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45986.292995717595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45986.292995717595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45986.292995717595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45986.292995717595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45986.292995717595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45986.292995717595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45986.292995717595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45986.292995717595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45986.292995717595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45986.292995717595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45986.292995717595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45986.292995717595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45986.292995717595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45986.292995717595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45986.292995717595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45986.292995717595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45986.292995717595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45986.292995717595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45986.292995717595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45986.292995717595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45986.292995717595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45986.292995717595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45986.292995717595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45986.292995717595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45986.292995717595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45986.292995717595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45986.292995717595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45986.292995717595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45986.292995717595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45986.292995717595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45986.292995717595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45986.292995717595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45986.292995717595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45986.292995717595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45986.292995717595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45986.292995717595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45986.292995717595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45986.292995717595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45986.292995717595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45986.292995717595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45986.292995717595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45986.292995717595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45986.292995717595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45986.292995717595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45986.292995717595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45986.292995717595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45986.292995717595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45986.292995717595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45986.292995717595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45986.292995717595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45986.292995717595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45986.292995717595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45986.292995717595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45986.292995717595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45986.292995717595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45986.292995717595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45986.292995717595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45986.292995717595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45986.292995717595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45986.292995717595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45986.292995717595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45986.292995717595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45986.292995717595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45986.292995717595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45986.292995717595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45986.292995717595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45986.292995717595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45986.292995717595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45986.292995717595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45986.292995717595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45986.292995717595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45986.292995717595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45986.292995717595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45986.292995717595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45986.292995717595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45986.292995717595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45986.292995717595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45986.292995717595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45986.292995717595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45986.292995717595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45986.292995717595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45986.292995717595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45986.292995717595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45986.292995717595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45986.292995717595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45986.292995717595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45986.292995717595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45986.292995717595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45986.292995717595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45986.292995717595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45986.292995717595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45986.292995717595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45986.292995717595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45986.292995717595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45986.292995717595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45986.292995717595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45986.292995717595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45986.292995717595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45986.292995717595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45986.292995717595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45986.292995717595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45986.292995717595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45986.292995717595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45986.292995717595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45986.292995717595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45986.292995717595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45986.292995717595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45986.292995717595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45986.292995717595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45986.292995717595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45986.292995717595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45986.292995717595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45986.292995717595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45986.292995717595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45986.292995717595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45986.292995717595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45986.292995717595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45986.292995717595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45986.292995717595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45986.292995717595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45986.292995717595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45986.292995717595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45986.292995717595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45986.292995717595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45986.292995717595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45986.292995717595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45986.292995717595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45986.292995717595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45986.292995717595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45986.292995717595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45986.292995717595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45986.292995717595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45986.292995717595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45986.292995717595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45986.292995717595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45986.292995717595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45986.292995717595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45986.292995717595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45986.292995717595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45986.292995717595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45986.292995717595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45986.292995717595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45986.292995717595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45986.292995717595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45986.292995717595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45986.292995717595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45986.292995717595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45986.292995717595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45986.292995717595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45986.292995717595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45986.292995717595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45986.292995717595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45986.292995717595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45986.292995717595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45986.292995717595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45986.292995717595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45986.292995717595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45986.292995717595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45986.292995717595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45986.292995717595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45986.292995717595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45986.292995717595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45986.292995717595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45986.292995717595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45986.292995717595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45986.292995717595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45986.292995717595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45986.292995717595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45986.292995717595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45986.292995717595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45986.292995717595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45986.292995717595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45986.292995717595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45986.292995717595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45986.292995717595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45986.292995717595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45986.292995717595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45986.292995717595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45986.292995717595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45986.292995717595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45986.292995717595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45986.292995717595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45986.292995717595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45986.292995717595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45986.292995717595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45986.292995717595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45986.292995717595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45986.292995717595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45986.292995717595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45986.292995717595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45986.292995717595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45986.292995717595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45986.292995717595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45986.292995717595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45986.292995717595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45986.292995717595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45986.292995717595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45986.292995717595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45986.292995717595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45986.292995717595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45986.292995717595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45986.292995717595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45986.292995717595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45986.292995717595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45986.292995717595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45986.292995717595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45986.292995717595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45986.292995717595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45986.292995717595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45986.292995717595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45986.292995717595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45986.292995717595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45986.292995717595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45986.292995717595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45986.292995717595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45986.292995717595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45986.292995717595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45986.292995717595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45986.292995717595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45986.292995717595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45986.292995717595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45986.292995717595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45986.292995717595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45986.292995717595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45986.292995717595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45986.292995717595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45986.292995717595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45986.292995717595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45986.292995717595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45986.292995717595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45986.292995717595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45986.292995717595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45986.292995717595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45986.292995717595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45986.292995717595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45986.292995717595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45986.292995717595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45986.292995717595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45986.292995717595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45986.292995717595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45986.292995717595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45986.292995717595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45986.292995717595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45986.292995717595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45986.292995717595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45986.292995717595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45986.292995717595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45986.292995717595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45986.292995717595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45986.292995717595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45986.292995717595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45986.292995717595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45986.292995717595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45986.292995717595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45986.292995717595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45986.292995717595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45986.292995717595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45986.292995717595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45986.292995717595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45986.292995717595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45986.292995717595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45986.292995717595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45986.292995717595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45986.292995717595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45986.292995717595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45986.292995717595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45986.292995717595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45986.292995717595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45986.292995717595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45986.292995717595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45986.292995717595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45986.292995717595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45986.292995717595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45986.292995717595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45986.292995717595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45986.292995717595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45986.292995717595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45986.292995717595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45986.292995717595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45986.292995717595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45986.292995717595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45986.292995717595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45986.292995717595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45986.292995717595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45986.292995717595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45986.292995717595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45986.292995717595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45986.292995717595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45986.292995717595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45986.292995717595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45986.292995717595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45986.292995717595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45986.292995717595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45986.292995717595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45986.292995717595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45986.292995717595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45986.292995717595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45986.292995717595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45986.292995717595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45986.292995717595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45986.292995717595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45986.292995717595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45986.292995717595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45986.292995717595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45986.292995717595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45986.292995717595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45986.292995717595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45986.292995717595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45986.292995717595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45986.292995717595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45986.292995717595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45986.292995717595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45986.292995717595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45986.292995717595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45986.292995717595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45986.292995717595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45986.292995717595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45986.292995717595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45986.292995717595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45986.292995717595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45986.292995717595</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39126</v>
      </c>
      <c r="B2" s="37" t="str">
        <f>IFERROR(VLOOKUP(D2,DB!A:K,11,0),"")</f>
        <v>R5</v>
      </c>
      <c r="C2" s="37">
        <v>3</v>
      </c>
      <c r="D2" s="106" t="s">
        <v>36011</v>
      </c>
      <c r="E2" s="37" t="s">
        <v>39021</v>
      </c>
      <c r="F2" s="38">
        <v>45891.832060185188</v>
      </c>
      <c r="G2" s="108">
        <f ca="1">IFERROR(NOW()-F2,"")</f>
        <v>94.460935532406438</v>
      </c>
      <c r="H2" s="38">
        <v>45891.790393518517</v>
      </c>
      <c r="I2" s="37" t="str">
        <f>IFERROR(VLOOKUP(D2,DB!A:F,6,0),"")</f>
        <v>Generator-SG</v>
      </c>
      <c r="J2" s="37" t="str">
        <f>IFERROR(VLOOKUP(D2,DB!A:G,7,0),"")</f>
        <v>Vandalized</v>
      </c>
      <c r="K2" s="37" t="s">
        <v>39127</v>
      </c>
      <c r="L2" s="37" t="str">
        <f>IFERROR(VLOOKUP(D2,DB!A:I,9,0),"")</f>
        <v>Latis</v>
      </c>
      <c r="M2" s="105"/>
    </row>
    <row r="3" spans="1:13" ht="30">
      <c r="A3" s="37" t="s">
        <v>39128</v>
      </c>
      <c r="B3" s="37" t="str">
        <f>IFERROR(VLOOKUP(D3,DB!A:K,11,0),"")</f>
        <v>R5</v>
      </c>
      <c r="C3" s="37">
        <v>1</v>
      </c>
      <c r="D3" s="37" t="s">
        <v>33268</v>
      </c>
      <c r="E3" s="37" t="s">
        <v>39106</v>
      </c>
      <c r="F3" s="38">
        <v>45926.188877314817</v>
      </c>
      <c r="G3" s="108">
        <f t="shared" ref="G3" ca="1" si="0">IFERROR(NOW()-F3,"")</f>
        <v>60.104118402778113</v>
      </c>
      <c r="H3" s="38">
        <v>45926.158159722225</v>
      </c>
      <c r="I3" s="37" t="str">
        <f>IFERROR(VLOOKUP(D3,DB!A:F,6,0),"")</f>
        <v>SCECO</v>
      </c>
      <c r="J3" s="37" t="str">
        <f>IFERROR(VLOOKUP(D3,DB!A:G,7,0),"")</f>
        <v>Good</v>
      </c>
      <c r="K3" s="37" t="s">
        <v>39129</v>
      </c>
      <c r="L3" s="37" t="str">
        <f>IFERROR(VLOOKUP(D3,DB!A:I,9,0),"")</f>
        <v>Latis</v>
      </c>
      <c r="M3" s="105"/>
    </row>
    <row r="4" spans="1:13" ht="48" customHeight="1">
      <c r="A4" s="109" t="s">
        <v>39130</v>
      </c>
      <c r="B4" s="109" t="str">
        <f>IFERROR(VLOOKUP(D4,DB!A:K,11,0),"")</f>
        <v>R5</v>
      </c>
      <c r="C4" s="109">
        <v>1</v>
      </c>
      <c r="D4" s="109" t="s">
        <v>34758</v>
      </c>
      <c r="E4" s="109" t="s">
        <v>39106</v>
      </c>
      <c r="F4" s="110">
        <v>45948.661111111112</v>
      </c>
      <c r="G4" s="111">
        <f t="shared" ref="G4" ca="1" si="1">IFERROR(NOW()-F4,"")</f>
        <v>37.631884606482345</v>
      </c>
      <c r="H4" s="110">
        <v>45948.661111111112</v>
      </c>
      <c r="I4" s="109" t="str">
        <f>IFERROR(VLOOKUP(D4,DB!A:F,6,0),"")</f>
        <v>SCECO</v>
      </c>
      <c r="J4" s="109" t="str">
        <f>IFERROR(VLOOKUP(D4,DB!A:G,7,0),"")</f>
        <v>Dead</v>
      </c>
      <c r="K4" s="109" t="s">
        <v>39131</v>
      </c>
      <c r="L4" s="109" t="str">
        <f>IFERROR(VLOOKUP(D4,DB!A:I,9,0),"")</f>
        <v>Latis</v>
      </c>
    </row>
    <row r="5" spans="1:13" ht="30.75">
      <c r="A5" s="109" t="s">
        <v>39132</v>
      </c>
      <c r="B5" s="109" t="str">
        <f>IFERROR(VLOOKUP(D5,DB!A:K,11,0),"")</f>
        <v>R5</v>
      </c>
      <c r="C5" s="109">
        <v>1</v>
      </c>
      <c r="D5" s="109" t="s">
        <v>36518</v>
      </c>
      <c r="E5" s="109" t="s">
        <v>39021</v>
      </c>
      <c r="F5" s="122">
        <v>45981.373298611114</v>
      </c>
      <c r="G5" s="111">
        <f ca="1">IFERROR(NOW()-F5,"")</f>
        <v>4.9196971064811805</v>
      </c>
      <c r="H5" s="122">
        <v>45981.360798611109</v>
      </c>
      <c r="I5" s="109" t="str">
        <f>IFERROR(VLOOKUP(D5,DB!A:F,6,0),"")</f>
        <v>SCECO</v>
      </c>
      <c r="J5" s="109" t="str">
        <f>IFERROR(VLOOKUP(D5,DB!A:G,7,0),"")</f>
        <v>Dead</v>
      </c>
      <c r="K5" s="109" t="s">
        <v>39133</v>
      </c>
      <c r="L5" s="109" t="str">
        <f>IFERROR(VLOOKUP(D5,DB!A:I,9,0),"")</f>
        <v>Latis</v>
      </c>
    </row>
    <row r="6" spans="1:13">
      <c r="A6" s="109"/>
      <c r="B6" s="109" t="str">
        <f>IFERROR(VLOOKUP(D6,DB!A:K,11,0),"")</f>
        <v/>
      </c>
      <c r="C6" s="109"/>
      <c r="D6" s="109"/>
      <c r="E6" s="109"/>
      <c r="F6" s="109"/>
      <c r="G6" s="111">
        <f ca="1">IFERROR(NOW()-F6,"")</f>
        <v>45986.292995717595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45986.292995717595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45986.292995717595</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45986.292995717595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45986.292995717595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45986.292995717595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45986.292995717595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45986.292995717595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45986.292995717595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45986.292995717595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45986.292995717595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45986.292995717595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45986.292995717595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45986.292995717595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45986.292995717595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45986.292995717595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45986.292995717595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45986.292995717595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45986.292995717595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45986.292995717595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45986.292995717595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45986.292995717595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45986.292995717595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45986.292995717595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45986.292995717595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45986.292995717595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45986.292995717595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45986.292995717595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45986.292995717595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45986.292995717595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45986.292995717595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45986.292995717595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45986.292995717595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45986.292995717595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45986.292995717595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45986.292995717595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45986.292995717595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45986.292995717595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45986.292995717595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45986.292995717595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45986.292995717595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45986.292995717595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39134</v>
      </c>
      <c r="B2" s="137" t="str">
        <f>IFERROR(VLOOKUP(D2,DB!A:K,11,0),"")</f>
        <v>R6</v>
      </c>
      <c r="C2" s="138">
        <v>1</v>
      </c>
      <c r="D2" s="137" t="s">
        <v>37390</v>
      </c>
      <c r="E2" s="109" t="s">
        <v>39021</v>
      </c>
      <c r="F2" s="139">
        <v>45986.22452546296</v>
      </c>
      <c r="G2" s="75">
        <f ca="1">IFERROR(NOW()-F2,"-")</f>
        <v>6.8470254635030869E-2</v>
      </c>
      <c r="H2" s="139">
        <v>45986.2187037037</v>
      </c>
      <c r="I2" s="137" t="str">
        <f>IFERROR(VLOOKUP(D2,DB!A:F,6,0),"")</f>
        <v>Generator-SG</v>
      </c>
      <c r="J2" s="137" t="str">
        <f>IFERROR(VLOOKUP(D2,DB!A:G,7,0),"")</f>
        <v>Vandalized</v>
      </c>
      <c r="K2" s="140" t="s">
        <v>39135</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c r="B3" s="137" t="str">
        <f>IFERROR(VLOOKUP(D3,DB!A:K,11,0),"")</f>
        <v/>
      </c>
      <c r="C3" s="138"/>
      <c r="D3" s="137"/>
      <c r="E3" s="109"/>
      <c r="F3" s="139"/>
      <c r="G3" s="75">
        <f ca="1">IFERROR(NOW()-F3,"-")</f>
        <v>45986.292995717595</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45986.292995717595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45986.292995717595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45986.292995717595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45986.292995717595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45986.292995717595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45986.292995717595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45986.292995717595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45986.292995717595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45986.292995717595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45986.292995717595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45986.292995717595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45986.292995717595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45986.292995717595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45986.292995717595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45986.292995717595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45986.292995717595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45986.292995717595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45986.292995717595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45986.292995717595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45986.292995717595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45986.292995717595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45986.292995717595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45986.292995717595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45986.292995717595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45986.292995717595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45986.292995717595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45986.292995717595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45986.292995717595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45986.292995717595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45986.292995717595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45986.292995717595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45986.292995717595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45986.292995717595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45986.292995717595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45986.292995717595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45986.292995717595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45986.292995717595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45986.292995717595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45986.292995717595</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2025-11-25T04:03:46Z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